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drawings/drawing4.xml" ContentType="application/vnd.openxmlformats-officedocument.drawing+xml"/>
  <Override PartName="/xl/embeddings/oleObject1.bin" ContentType="application/vnd.openxmlformats-officedocument.oleObject"/>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codeName="{BC58C6B1-8752-B0C3-C2C4-DFD462C6FBCC}"/>
  <workbookPr codeName="ThisWorkbook" autoCompressPictures="0" defaultThemeVersion="124226"/>
  <mc:AlternateContent xmlns:mc="http://schemas.openxmlformats.org/markup-compatibility/2006">
    <mc:Choice Requires="x15">
      <x15ac:absPath xmlns:x15ac="http://schemas.microsoft.com/office/spreadsheetml/2010/11/ac" url="C:\Users\jtpas\ecoREAL\Resources\Accreditations\LEED\Calculator\"/>
    </mc:Choice>
  </mc:AlternateContent>
  <xr:revisionPtr revIDLastSave="0" documentId="13_ncr:1_{96863D5D-65E2-45CB-B671-966E2A70BC1A}" xr6:coauthVersionLast="47" xr6:coauthVersionMax="47" xr10:uidLastSave="{00000000-0000-0000-0000-000000000000}"/>
  <bookViews>
    <workbookView xWindow="11925" yWindow="3225" windowWidth="24675" windowHeight="16890" tabRatio="799" xr2:uid="{00000000-000D-0000-FFFF-FFFF00000000}"/>
  </bookViews>
  <sheets>
    <sheet name="Instructions BD+C" sheetId="73" r:id="rId1"/>
    <sheet name="Instructions ID+C" sheetId="83" r:id="rId2"/>
    <sheet name="Materials" sheetId="82" r:id="rId3"/>
    <sheet name="Environ. Product Declarations" sheetId="80" r:id="rId4"/>
    <sheet name="Sourcing of Raw Materials" sheetId="79" r:id="rId5"/>
    <sheet name="Material Ingredients" sheetId="72" r:id="rId6"/>
    <sheet name="Reference" sheetId="84" state="hidden" r:id="rId7"/>
    <sheet name="Summary" sheetId="81" r:id="rId8"/>
  </sheets>
  <definedNames>
    <definedName name="EPD" localSheetId="3">'Environ. Product Declarations'!#REF!</definedName>
    <definedName name="EPD" localSheetId="2">Materials!$E$28:$E$28</definedName>
    <definedName name="EPD" localSheetId="4">'Sourcing of Raw Materials'!#REF!</definedName>
    <definedName name="EPD">'Material Ingredients'!#REF!</definedName>
    <definedName name="MateialType" localSheetId="3">'Environ. Product Declarations'!#REF!</definedName>
    <definedName name="MateialType" localSheetId="2">Materials!$E$27:$E$27</definedName>
    <definedName name="MateialType" localSheetId="4">'Sourcing of Raw Materials'!#REF!</definedName>
    <definedName name="MateialType">'Material Ingredients'!#REF!</definedName>
    <definedName name="MaterialType" localSheetId="3">'Environ. Product Declarations'!#REF!</definedName>
    <definedName name="MaterialType" localSheetId="2">Materials!$E$27:$E$27</definedName>
    <definedName name="MaterialType" localSheetId="4">'Sourcing of Raw Materials'!#REF!</definedName>
    <definedName name="MaterialType">'Material Ingredients'!#REF!</definedName>
    <definedName name="MaterialType1" localSheetId="2">Materials!$E$25:$E$27</definedName>
    <definedName name="MaterialType1">'Environ. Product Declarations'!#REF!</definedName>
    <definedName name="_xlnm.Print_Area" localSheetId="0">'Instructions BD+C'!$B$44:$G$56</definedName>
    <definedName name="_xlnm.Print_Area" localSheetId="1">'Instructions ID+C'!$B$34:$G$46</definedName>
    <definedName name="_xlnm.Print_Titles" localSheetId="3">'Environ. Product Declarations'!$4:$8</definedName>
    <definedName name="_xlnm.Print_Titles" localSheetId="5">'Material Ingredients'!$7:$8</definedName>
    <definedName name="_xlnm.Print_Titles" localSheetId="2">Materials!$4:$8</definedName>
    <definedName name="_xlnm.Print_Titles" localSheetId="4">'Sourcing of Raw Materials'!$6:$8</definedName>
    <definedName name="YesNo" localSheetId="2">Materials!$E$30:$E$31</definedName>
    <definedName name="YesNo">'Environ. Product Declarations'!#REF!</definedName>
  </definedNames>
  <calcPr calcId="191029"/>
  <customWorkbookViews>
    <customWorkbookView name="Letter Template" guid="{8F5AAEC0-BAB9-4CA1-848B-2FEB1F9D2809}" maximized="1" windowWidth="796" windowHeight="454" tabRatio="696" activeSheetId="5"/>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B18" i="72" l="1"/>
  <c r="C18" i="72"/>
  <c r="D18" i="72"/>
  <c r="E18" i="72"/>
  <c r="G18" i="72"/>
  <c r="K18" i="72"/>
  <c r="P18" i="72"/>
  <c r="Q18" i="72" s="1"/>
  <c r="O18" i="72" s="1"/>
  <c r="R18" i="72"/>
  <c r="B19" i="72"/>
  <c r="C19" i="72"/>
  <c r="D19" i="72"/>
  <c r="E19" i="72"/>
  <c r="G19" i="72"/>
  <c r="K19" i="72"/>
  <c r="P19" i="72"/>
  <c r="Q19" i="72" s="1"/>
  <c r="O19" i="72" s="1"/>
  <c r="R19" i="72"/>
  <c r="B18" i="79"/>
  <c r="C18" i="79"/>
  <c r="D18" i="79"/>
  <c r="E18" i="79"/>
  <c r="G18" i="79"/>
  <c r="H18" i="79"/>
  <c r="P18" i="79" s="1"/>
  <c r="K18" i="79"/>
  <c r="N18" i="79"/>
  <c r="B19" i="79"/>
  <c r="C19" i="79"/>
  <c r="D19" i="79"/>
  <c r="E19" i="79"/>
  <c r="G19" i="79"/>
  <c r="H19" i="79"/>
  <c r="T19" i="79" s="1"/>
  <c r="K19" i="79"/>
  <c r="N19" i="79"/>
  <c r="B18" i="80"/>
  <c r="C18" i="80"/>
  <c r="D18" i="80"/>
  <c r="E18" i="80"/>
  <c r="G18" i="80"/>
  <c r="K18" i="80"/>
  <c r="O18" i="80"/>
  <c r="P18" i="80"/>
  <c r="Q18" i="80" s="1"/>
  <c r="B19" i="80"/>
  <c r="C19" i="80"/>
  <c r="D19" i="80"/>
  <c r="E19" i="80"/>
  <c r="G19" i="80"/>
  <c r="K19" i="80"/>
  <c r="O19" i="80"/>
  <c r="P19" i="80"/>
  <c r="Q19" i="80" s="1"/>
  <c r="A18" i="82"/>
  <c r="A19" i="82"/>
  <c r="T18" i="79" l="1"/>
  <c r="R18" i="79"/>
  <c r="R19" i="79"/>
  <c r="A18" i="79"/>
  <c r="V18" i="79"/>
  <c r="AF19" i="79"/>
  <c r="Y19" i="79"/>
  <c r="P19" i="79"/>
  <c r="V19" i="79"/>
  <c r="A19" i="79"/>
  <c r="AF18" i="79"/>
  <c r="Y18" i="79"/>
  <c r="B20" i="72"/>
  <c r="C20" i="72"/>
  <c r="D20" i="72"/>
  <c r="E20" i="72"/>
  <c r="G20" i="72"/>
  <c r="K20" i="72"/>
  <c r="P20" i="72"/>
  <c r="Q20" i="72" s="1"/>
  <c r="O20" i="72" s="1"/>
  <c r="R20" i="72"/>
  <c r="B20" i="79"/>
  <c r="C20" i="79"/>
  <c r="D20" i="79"/>
  <c r="E20" i="79"/>
  <c r="G20" i="79"/>
  <c r="H20" i="79"/>
  <c r="P20" i="79" s="1"/>
  <c r="K20" i="79"/>
  <c r="N20" i="79"/>
  <c r="B20" i="80"/>
  <c r="C20" i="80"/>
  <c r="D20" i="80"/>
  <c r="E20" i="80"/>
  <c r="G20" i="80"/>
  <c r="K20" i="80"/>
  <c r="O20" i="80"/>
  <c r="P20" i="80"/>
  <c r="Q20" i="80" s="1"/>
  <c r="A20" i="82"/>
  <c r="AB18" i="79" l="1"/>
  <c r="AE18" i="79" s="1"/>
  <c r="AC18" i="79" s="1"/>
  <c r="AB19" i="79"/>
  <c r="AE19" i="79" s="1"/>
  <c r="AC19" i="79" s="1"/>
  <c r="V20" i="79"/>
  <c r="T20" i="79"/>
  <c r="R20" i="79"/>
  <c r="A20" i="79"/>
  <c r="AF20" i="79"/>
  <c r="Y20" i="79"/>
  <c r="P10" i="72"/>
  <c r="P11" i="72"/>
  <c r="P12" i="72"/>
  <c r="P13" i="72"/>
  <c r="P14" i="72"/>
  <c r="P15" i="72"/>
  <c r="P16" i="72"/>
  <c r="P17" i="72"/>
  <c r="P21" i="72"/>
  <c r="P9" i="72"/>
  <c r="AB20" i="79" l="1"/>
  <c r="AE20" i="79" s="1"/>
  <c r="AC20" i="79" s="1"/>
  <c r="R9" i="72"/>
  <c r="H21" i="79" l="1"/>
  <c r="H11" i="79"/>
  <c r="H12" i="79"/>
  <c r="H13" i="79"/>
  <c r="H14" i="79"/>
  <c r="H15" i="79"/>
  <c r="H16" i="79"/>
  <c r="H17" i="79"/>
  <c r="H9" i="79" l="1"/>
  <c r="T9" i="79" s="1"/>
  <c r="G32" i="73"/>
  <c r="P11" i="80"/>
  <c r="Q11" i="80" s="1"/>
  <c r="P12" i="80"/>
  <c r="Q12" i="80" s="1"/>
  <c r="P13" i="80"/>
  <c r="Q13" i="80" s="1"/>
  <c r="P14" i="80"/>
  <c r="Q14" i="80" s="1"/>
  <c r="P15" i="80"/>
  <c r="Q15" i="80" s="1"/>
  <c r="P16" i="80"/>
  <c r="Q16" i="80" s="1"/>
  <c r="P17" i="80"/>
  <c r="Q17" i="80" s="1"/>
  <c r="P21" i="80"/>
  <c r="Q21" i="80" s="1"/>
  <c r="O9" i="80"/>
  <c r="O10" i="80"/>
  <c r="O11" i="80"/>
  <c r="O12" i="80"/>
  <c r="O13" i="80"/>
  <c r="O14" i="80"/>
  <c r="O15" i="80"/>
  <c r="O16" i="80"/>
  <c r="O17" i="80"/>
  <c r="O21" i="80"/>
  <c r="A21" i="82"/>
  <c r="C10" i="72"/>
  <c r="D10" i="72"/>
  <c r="C11" i="72"/>
  <c r="D11" i="72"/>
  <c r="C12" i="72"/>
  <c r="D12" i="72"/>
  <c r="C13" i="72"/>
  <c r="D13" i="72"/>
  <c r="C14" i="72"/>
  <c r="D14" i="72"/>
  <c r="C15" i="72"/>
  <c r="D15" i="72"/>
  <c r="C16" i="72"/>
  <c r="D16" i="72"/>
  <c r="C17" i="72"/>
  <c r="D17" i="72"/>
  <c r="C21" i="72"/>
  <c r="D21" i="72"/>
  <c r="C9" i="72"/>
  <c r="D9" i="72"/>
  <c r="C10" i="79"/>
  <c r="D10" i="79"/>
  <c r="C11" i="79"/>
  <c r="D11" i="79"/>
  <c r="C12" i="79"/>
  <c r="D12" i="79"/>
  <c r="C13" i="79"/>
  <c r="D13" i="79"/>
  <c r="C14" i="79"/>
  <c r="D14" i="79"/>
  <c r="C15" i="79"/>
  <c r="D15" i="79"/>
  <c r="C16" i="79"/>
  <c r="D16" i="79"/>
  <c r="C17" i="79"/>
  <c r="D17" i="79"/>
  <c r="C21" i="79"/>
  <c r="D21" i="79"/>
  <c r="C9" i="79"/>
  <c r="D9" i="79"/>
  <c r="D10" i="80"/>
  <c r="D11" i="80"/>
  <c r="D12" i="80"/>
  <c r="D13" i="80"/>
  <c r="D14" i="80"/>
  <c r="D15" i="80"/>
  <c r="D16" i="80"/>
  <c r="D17" i="80"/>
  <c r="D21" i="80"/>
  <c r="B10" i="80"/>
  <c r="C10" i="80"/>
  <c r="B11" i="80"/>
  <c r="C11" i="80"/>
  <c r="B12" i="80"/>
  <c r="C12" i="80"/>
  <c r="B13" i="80"/>
  <c r="C13" i="80"/>
  <c r="B14" i="80"/>
  <c r="C14" i="80"/>
  <c r="B15" i="80"/>
  <c r="C15" i="80"/>
  <c r="B16" i="80"/>
  <c r="C16" i="80"/>
  <c r="B17" i="80"/>
  <c r="C17" i="80"/>
  <c r="B21" i="80"/>
  <c r="C21" i="80"/>
  <c r="B9" i="80"/>
  <c r="C9" i="80"/>
  <c r="D9" i="80"/>
  <c r="E21" i="80"/>
  <c r="G21" i="80"/>
  <c r="K10" i="80"/>
  <c r="K11" i="80"/>
  <c r="K12" i="80"/>
  <c r="K13" i="80"/>
  <c r="K14" i="80"/>
  <c r="K15" i="80"/>
  <c r="K16" i="80"/>
  <c r="K17" i="80"/>
  <c r="K21" i="80"/>
  <c r="K9" i="80"/>
  <c r="K10" i="72"/>
  <c r="K9" i="72"/>
  <c r="Q10" i="72"/>
  <c r="Q11" i="72"/>
  <c r="O11" i="72" s="1"/>
  <c r="Q12" i="72"/>
  <c r="O12" i="72" s="1"/>
  <c r="Q13" i="72"/>
  <c r="O13" i="72" s="1"/>
  <c r="Q14" i="72"/>
  <c r="O14" i="72" s="1"/>
  <c r="Q15" i="72"/>
  <c r="O15" i="72" s="1"/>
  <c r="Q16" i="72"/>
  <c r="O16" i="72" s="1"/>
  <c r="Q17" i="72"/>
  <c r="O17" i="72" s="1"/>
  <c r="Q21" i="72"/>
  <c r="O21" i="72" s="1"/>
  <c r="Q9" i="72"/>
  <c r="O9" i="72" s="1"/>
  <c r="AF21" i="79"/>
  <c r="AF11" i="79"/>
  <c r="AF12" i="79"/>
  <c r="AF13" i="79"/>
  <c r="AF14" i="79"/>
  <c r="AF15" i="79"/>
  <c r="AF16" i="79"/>
  <c r="AF17" i="79"/>
  <c r="H10" i="79"/>
  <c r="AF10" i="79" s="1"/>
  <c r="T17" i="79"/>
  <c r="P17" i="79"/>
  <c r="P12" i="79"/>
  <c r="R12" i="79"/>
  <c r="P21" i="79"/>
  <c r="I23" i="72"/>
  <c r="B9" i="79"/>
  <c r="G22" i="83"/>
  <c r="K11" i="72"/>
  <c r="K12" i="72"/>
  <c r="K13" i="72"/>
  <c r="K14" i="72"/>
  <c r="K15" i="72"/>
  <c r="K16" i="72"/>
  <c r="K17" i="72"/>
  <c r="K21" i="72"/>
  <c r="N10" i="79"/>
  <c r="N11" i="79"/>
  <c r="N12" i="79"/>
  <c r="N13" i="79"/>
  <c r="N14" i="79"/>
  <c r="N15" i="79"/>
  <c r="N16" i="79"/>
  <c r="N17" i="79"/>
  <c r="N21" i="79"/>
  <c r="J44" i="83"/>
  <c r="G10" i="79"/>
  <c r="G10" i="80"/>
  <c r="G11" i="80"/>
  <c r="G12" i="80"/>
  <c r="G13" i="80"/>
  <c r="G14" i="80"/>
  <c r="G15" i="80"/>
  <c r="G16" i="80"/>
  <c r="G17" i="80"/>
  <c r="E10" i="80"/>
  <c r="E11" i="80"/>
  <c r="E12" i="80"/>
  <c r="E13" i="80"/>
  <c r="E14" i="80"/>
  <c r="E15" i="80"/>
  <c r="E16" i="80"/>
  <c r="E17" i="80"/>
  <c r="G9" i="80"/>
  <c r="G21" i="72"/>
  <c r="G17" i="72"/>
  <c r="G16" i="72"/>
  <c r="G15" i="72"/>
  <c r="G14" i="72"/>
  <c r="G13" i="72"/>
  <c r="G12" i="72"/>
  <c r="G11" i="72"/>
  <c r="G10" i="72"/>
  <c r="G9" i="72"/>
  <c r="E21" i="72"/>
  <c r="E17" i="72"/>
  <c r="E16" i="72"/>
  <c r="E15" i="72"/>
  <c r="E14" i="72"/>
  <c r="E13" i="72"/>
  <c r="E12" i="72"/>
  <c r="E11" i="72"/>
  <c r="E10" i="72"/>
  <c r="E9" i="72"/>
  <c r="G21" i="79"/>
  <c r="G17" i="79"/>
  <c r="G16" i="79"/>
  <c r="G15" i="79"/>
  <c r="G14" i="79"/>
  <c r="G13" i="79"/>
  <c r="G12" i="79"/>
  <c r="G11" i="79"/>
  <c r="E21" i="79"/>
  <c r="E17" i="79"/>
  <c r="E16" i="79"/>
  <c r="E15" i="79"/>
  <c r="E14" i="79"/>
  <c r="E13" i="79"/>
  <c r="E12" i="79"/>
  <c r="E11" i="79"/>
  <c r="E10" i="79"/>
  <c r="G9" i="79"/>
  <c r="E9" i="79"/>
  <c r="E9" i="80"/>
  <c r="R17" i="72"/>
  <c r="B17" i="72"/>
  <c r="B17" i="79"/>
  <c r="K17" i="79"/>
  <c r="A17" i="82"/>
  <c r="G22" i="82"/>
  <c r="R16" i="72"/>
  <c r="B16" i="72"/>
  <c r="B16" i="79"/>
  <c r="K16" i="79"/>
  <c r="A16" i="82"/>
  <c r="R15" i="72"/>
  <c r="B15" i="72"/>
  <c r="B15" i="79"/>
  <c r="K15" i="79"/>
  <c r="A15" i="82"/>
  <c r="K9" i="79"/>
  <c r="K10" i="79"/>
  <c r="K11" i="79"/>
  <c r="K12" i="79"/>
  <c r="K13" i="79"/>
  <c r="K14" i="79"/>
  <c r="K21" i="79"/>
  <c r="R21" i="72"/>
  <c r="B21" i="72"/>
  <c r="B21" i="79"/>
  <c r="A10" i="82"/>
  <c r="A11" i="82"/>
  <c r="A12" i="82"/>
  <c r="A13" i="82"/>
  <c r="A14" i="82"/>
  <c r="R10" i="72"/>
  <c r="R11" i="72"/>
  <c r="R12" i="72"/>
  <c r="R13" i="72"/>
  <c r="R14" i="72"/>
  <c r="B10" i="72"/>
  <c r="B11" i="72"/>
  <c r="B12" i="72"/>
  <c r="B13" i="72"/>
  <c r="B14" i="72"/>
  <c r="B10" i="79"/>
  <c r="B11" i="79"/>
  <c r="B12" i="79"/>
  <c r="B13" i="79"/>
  <c r="B14" i="79"/>
  <c r="J54" i="73"/>
  <c r="A9" i="82"/>
  <c r="B9" i="72"/>
  <c r="Y16" i="79"/>
  <c r="Y12" i="79"/>
  <c r="Y17" i="79"/>
  <c r="A17" i="79"/>
  <c r="P10" i="79" l="1"/>
  <c r="A9" i="79"/>
  <c r="N9" i="79"/>
  <c r="Y10" i="79"/>
  <c r="A10" i="79"/>
  <c r="T10" i="79"/>
  <c r="O10" i="72"/>
  <c r="O22" i="72" s="1" a="1"/>
  <c r="O22" i="72" s="1"/>
  <c r="H39" i="81" s="1"/>
  <c r="Q22" i="72" a="1"/>
  <c r="Q22" i="72" s="1"/>
  <c r="K22" i="79"/>
  <c r="K22" i="80"/>
  <c r="H13" i="81" s="1"/>
  <c r="V10" i="79"/>
  <c r="K23" i="72"/>
  <c r="H33" i="81" s="1"/>
  <c r="Y9" i="79"/>
  <c r="H6" i="81"/>
  <c r="G23" i="82"/>
  <c r="P9" i="80" s="1"/>
  <c r="Q9" i="80" s="1"/>
  <c r="P9" i="79"/>
  <c r="O22" i="80"/>
  <c r="H19" i="81" s="1"/>
  <c r="P10" i="80"/>
  <c r="Q10" i="80" s="1"/>
  <c r="R10" i="79"/>
  <c r="R9" i="79"/>
  <c r="V9" i="79"/>
  <c r="AF9" i="79"/>
  <c r="N22" i="79"/>
  <c r="V21" i="79"/>
  <c r="R21" i="79"/>
  <c r="T21" i="79"/>
  <c r="Y21" i="79"/>
  <c r="R17" i="79"/>
  <c r="V17" i="79"/>
  <c r="V16" i="79"/>
  <c r="P16" i="79"/>
  <c r="R16" i="79"/>
  <c r="A16" i="79"/>
  <c r="T16" i="79"/>
  <c r="A15" i="79"/>
  <c r="P15" i="79"/>
  <c r="V15" i="79"/>
  <c r="R15" i="79"/>
  <c r="T15" i="79"/>
  <c r="Y15" i="79"/>
  <c r="Y14" i="79"/>
  <c r="T14" i="79"/>
  <c r="V14" i="79"/>
  <c r="R14" i="79"/>
  <c r="P14" i="79"/>
  <c r="A14" i="79"/>
  <c r="R13" i="79"/>
  <c r="A13" i="79"/>
  <c r="P13" i="79"/>
  <c r="T13" i="79"/>
  <c r="V13" i="79"/>
  <c r="Y13" i="79"/>
  <c r="V12" i="79"/>
  <c r="T12" i="79"/>
  <c r="A12" i="79"/>
  <c r="Y11" i="79"/>
  <c r="A11" i="79"/>
  <c r="R11" i="79"/>
  <c r="P11" i="79"/>
  <c r="V11" i="79"/>
  <c r="T11" i="79"/>
  <c r="AB10" i="79" l="1"/>
  <c r="AE10" i="79" s="1"/>
  <c r="AC10" i="79" s="1"/>
  <c r="AB12" i="79"/>
  <c r="AE12" i="79" s="1"/>
  <c r="AC12" i="79" s="1"/>
  <c r="AB15" i="79"/>
  <c r="AE15" i="79" s="1"/>
  <c r="AC15" i="79" s="1"/>
  <c r="AB9" i="79"/>
  <c r="AE9" i="79" s="1"/>
  <c r="AC9" i="79" s="1"/>
  <c r="AB11" i="79"/>
  <c r="AE11" i="79" s="1"/>
  <c r="AC11" i="79" s="1"/>
  <c r="AB13" i="79"/>
  <c r="AE13" i="79" s="1"/>
  <c r="AC13" i="79" s="1"/>
  <c r="AB16" i="79"/>
  <c r="AE16" i="79" s="1"/>
  <c r="AC16" i="79" s="1"/>
  <c r="AB21" i="79"/>
  <c r="AE21" i="79" s="1"/>
  <c r="AC21" i="79" s="1"/>
  <c r="T22" i="79"/>
  <c r="AB17" i="79"/>
  <c r="AE17" i="79" s="1"/>
  <c r="AC17" i="79" s="1"/>
  <c r="V22" i="79"/>
  <c r="AB14" i="79"/>
  <c r="AE14" i="79" s="1"/>
  <c r="AC14" i="79" s="1"/>
  <c r="P22" i="79"/>
  <c r="Y22" i="79"/>
  <c r="R22" i="79"/>
  <c r="AC22" i="79" l="1"/>
  <c r="H24" i="81" l="1"/>
  <c r="H26" i="8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Andrew Davis</author>
    <author>Bess Hester</author>
  </authors>
  <commentList>
    <comment ref="G14" authorId="0" shapeId="0" xr:uid="{00000000-0006-0000-0000-000001000000}">
      <text>
        <r>
          <rPr>
            <b/>
            <sz val="10"/>
            <color rgb="FF000000"/>
            <rFont val="Arial"/>
            <family val="2"/>
          </rPr>
          <t>If attempting the Sourcing of Raw Materials Credit, choose actual cost or default cost from the menu.
Actual Materials Cost:</t>
        </r>
        <r>
          <rPr>
            <sz val="10"/>
            <color rgb="FF000000"/>
            <rFont val="Arial"/>
            <family val="2"/>
          </rPr>
          <t xml:space="preserve">
This is the cost of all materials being used on the project site, excluding labor but include delivery &amp; taxes.
</t>
        </r>
        <r>
          <rPr>
            <b/>
            <sz val="10"/>
            <color rgb="FF000000"/>
            <rFont val="Arial"/>
            <family val="2"/>
          </rPr>
          <t xml:space="preserve">Default Material Cost:
</t>
        </r>
        <r>
          <rPr>
            <sz val="10"/>
            <color rgb="FF000000"/>
            <rFont val="Arial"/>
            <family val="2"/>
          </rPr>
          <t xml:space="preserve">Calculate 45% of total construction costs. This cost can replace the actual cost for most materials &amp; products. </t>
        </r>
      </text>
    </comment>
    <comment ref="G19" authorId="1" shapeId="0" xr:uid="{00000000-0006-0000-0000-000002000000}">
      <text>
        <r>
          <rPr>
            <sz val="10"/>
            <color rgb="FF000000"/>
            <rFont val="Arial"/>
            <family val="2"/>
          </rPr>
          <t xml:space="preserve">Includes hard costs for CSI MasterFormat 2012, Divisions 3-10, 31.60.00, 32.10.00, 32.30.00 and 32.90.00, Divisions 11, 21-28  (for optional MEP components), Division 12 (for optional furniture).
</t>
        </r>
      </text>
    </comment>
    <comment ref="G25" authorId="1" shapeId="0" xr:uid="{00000000-0006-0000-0000-000003000000}">
      <text>
        <r>
          <rPr>
            <sz val="10"/>
            <color rgb="FF000000"/>
            <rFont val="Arial"/>
            <family val="2"/>
          </rPr>
          <t xml:space="preserve">Includes hard costs for CSI MasterFormat 2012, Divisions 3-10, 31.60.00, 32.10.00, 32.30.00, and 32.90.00. 
</t>
        </r>
      </text>
    </comment>
    <comment ref="G27" authorId="1" shapeId="0" xr:uid="{00000000-0006-0000-0000-000004000000}">
      <text>
        <r>
          <rPr>
            <sz val="10"/>
            <color rgb="FF000000"/>
            <rFont val="Arial"/>
            <family val="2"/>
          </rPr>
          <t xml:space="preserve">Optional, includes hard costs, Division 12.
</t>
        </r>
      </text>
    </comment>
    <comment ref="G29" authorId="0" shapeId="0" xr:uid="{00000000-0006-0000-0000-000005000000}">
      <text>
        <r>
          <rPr>
            <sz val="10"/>
            <color rgb="FF000000"/>
            <rFont val="Arial"/>
            <family val="2"/>
          </rPr>
          <t>Optional, includes hard costs Divisions 11, 21-28.</t>
        </r>
        <r>
          <rPr>
            <sz val="9"/>
            <color rgb="FF000000"/>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Bess Hester</author>
  </authors>
  <commentList>
    <comment ref="G17" authorId="0" shapeId="0" xr:uid="{00000000-0006-0000-0100-000001000000}">
      <text>
        <r>
          <rPr>
            <sz val="10"/>
            <color rgb="FF000000"/>
            <rFont val="Arial"/>
            <family val="2"/>
          </rPr>
          <t xml:space="preserve">If attempting credit Sourcing of Raw Materials, include hard costs for CSI MasterFormat 2012, Division 3-10, 11, 12 (for furniture), 31.60.00, 32.10.00, 32.30.00 and 32.90.00 and optionally Divisions 21-28 that includes optional MEP components.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new macro</author>
    <author>Bess Hester</author>
    <author>Andrew Davis</author>
  </authors>
  <commentList>
    <comment ref="B7" authorId="0" shapeId="0" xr:uid="{00000000-0006-0000-0200-000001000000}">
      <text>
        <r>
          <rPr>
            <sz val="10"/>
            <color rgb="FF000000"/>
            <rFont val="Arial"/>
            <family val="2"/>
          </rPr>
          <t>Major material type or category. Examples include concrete, exterior plywood, cabinets, countertops, systems furniture, etc.</t>
        </r>
      </text>
    </comment>
    <comment ref="D7" authorId="0" shapeId="0" xr:uid="{00000000-0006-0000-0200-000002000000}">
      <text>
        <r>
          <rPr>
            <sz val="10"/>
            <color rgb="FF000000"/>
            <rFont val="Arial"/>
            <family val="2"/>
          </rPr>
          <t xml:space="preserve">Include the product name as it appears in the specifications or invoices.
</t>
        </r>
      </text>
    </comment>
    <comment ref="E7" authorId="1" shapeId="0" xr:uid="{00000000-0006-0000-0200-000003000000}">
      <text>
        <r>
          <rPr>
            <sz val="10"/>
            <color rgb="FF000000"/>
            <rFont val="Arial"/>
            <family val="2"/>
          </rPr>
          <t>Must match the manufacturer naming convention of the product or material.</t>
        </r>
      </text>
    </comment>
    <comment ref="F7" authorId="2" shapeId="0" xr:uid="{00000000-0006-0000-0200-000004000000}">
      <text>
        <r>
          <rPr>
            <sz val="10"/>
            <color rgb="FF000000"/>
            <rFont val="Arial"/>
            <family val="2"/>
          </rPr>
          <t>Full Company Name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cyan</author>
  </authors>
  <commentList>
    <comment ref="N7" authorId="0" shapeId="0" xr:uid="{00000000-0006-0000-0300-000001000000}">
      <text>
        <r>
          <rPr>
            <sz val="10"/>
            <color rgb="FF000000"/>
            <rFont val="Arial"/>
            <family val="2"/>
          </rPr>
          <t>All extraction, manufacture, and purchase (including distribution) of the product and its materials occur within 100 mile (160 km) radius.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cyan</author>
    <author>Andrew Davis</author>
  </authors>
  <commentList>
    <comment ref="AA7" authorId="0" shapeId="0" xr:uid="{00000000-0006-0000-0400-000001000000}">
      <text>
        <r>
          <rPr>
            <sz val="9"/>
            <color indexed="81"/>
            <rFont val="Arial"/>
            <family val="2"/>
          </rPr>
          <t>All extraction, manufacture, and purchase (including distribution) of the product and its materials occur within 100 mile (160 km) radius.</t>
        </r>
      </text>
    </comment>
    <comment ref="N8" authorId="0" shapeId="0" xr:uid="{00000000-0006-0000-0400-000002000000}">
      <text>
        <r>
          <rPr>
            <sz val="9"/>
            <color indexed="81"/>
            <rFont val="Arial"/>
            <family val="2"/>
          </rPr>
          <t>Products with extended producer responsibility are valued at 50% of their cost.</t>
        </r>
      </text>
    </comment>
    <comment ref="O8" authorId="1" shapeId="0" xr:uid="{00000000-0006-0000-0400-000003000000}">
      <text>
        <r>
          <rPr>
            <sz val="9"/>
            <color indexed="81"/>
            <rFont val="Arial"/>
            <family val="2"/>
          </rPr>
          <t>Insert percentage bio-based material present in the content</t>
        </r>
        <r>
          <rPr>
            <sz val="9"/>
            <color indexed="81"/>
            <rFont val="Tahoma"/>
            <family val="2"/>
          </rPr>
          <t xml:space="preserve">
</t>
        </r>
      </text>
    </comment>
    <comment ref="Q8" authorId="1" shapeId="0" xr:uid="{00000000-0006-0000-0400-000004000000}">
      <text>
        <r>
          <rPr>
            <sz val="9"/>
            <color indexed="81"/>
            <rFont val="Arial"/>
            <family val="2"/>
          </rPr>
          <t>Insert percentage bio-based material present in the content</t>
        </r>
      </text>
    </comment>
    <comment ref="S8" authorId="1" shapeId="0" xr:uid="{00000000-0006-0000-0400-000005000000}">
      <text>
        <r>
          <rPr>
            <sz val="9"/>
            <color indexed="81"/>
            <rFont val="Arial"/>
            <family val="2"/>
          </rPr>
          <t>Input the percentage value of FSC certified product.</t>
        </r>
        <r>
          <rPr>
            <sz val="9"/>
            <color indexed="81"/>
            <rFont val="Tahoma"/>
            <family val="2"/>
          </rPr>
          <t xml:space="preserve">
</t>
        </r>
      </text>
    </comment>
    <comment ref="U8" authorId="1" shapeId="0" xr:uid="{00000000-0006-0000-0400-000006000000}">
      <text>
        <r>
          <rPr>
            <sz val="9"/>
            <color rgb="FF000000"/>
            <rFont val="Arial"/>
            <family val="2"/>
          </rPr>
          <t>Insert Percentage of reused material calculated from credit: Building LCR Impact Assessment option 3.</t>
        </r>
        <r>
          <rPr>
            <sz val="9"/>
            <color rgb="FF000000"/>
            <rFont val="Tahoma"/>
            <family val="2"/>
          </rPr>
          <t xml:space="preserve">
</t>
        </r>
      </text>
    </comment>
    <comment ref="W8" authorId="1" shapeId="0" xr:uid="{00000000-0006-0000-0400-000007000000}">
      <text>
        <r>
          <rPr>
            <sz val="9"/>
            <color indexed="81"/>
            <rFont val="Arial"/>
            <family val="2"/>
          </rPr>
          <t>Input % value of recycled content for each compliant, product used.</t>
        </r>
        <r>
          <rPr>
            <sz val="9"/>
            <color indexed="81"/>
            <rFont val="Tahoma"/>
            <family val="2"/>
          </rPr>
          <t xml:space="preserve">
</t>
        </r>
      </text>
    </comment>
    <comment ref="X8" authorId="1" shapeId="0" xr:uid="{00000000-0006-0000-0400-000008000000}">
      <text>
        <r>
          <rPr>
            <sz val="9"/>
            <color indexed="81"/>
            <rFont val="Arial"/>
            <family val="2"/>
          </rPr>
          <t>Input % value of recycled content for each compliant, product used.</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Andrew Davis</author>
    <author>cyan</author>
  </authors>
  <commentList>
    <comment ref="M7" authorId="0" shapeId="0" xr:uid="{00000000-0006-0000-0500-000001000000}">
      <text>
        <r>
          <rPr>
            <sz val="10"/>
            <color indexed="81"/>
            <rFont val="Arial"/>
            <family val="2"/>
          </rPr>
          <t>Select Material Ingredient Screening based on action plan.</t>
        </r>
      </text>
    </comment>
    <comment ref="N7" authorId="1" shapeId="0" xr:uid="{00000000-0006-0000-0500-000002000000}">
      <text>
        <r>
          <rPr>
            <sz val="10"/>
            <color indexed="81"/>
            <rFont val="Arial"/>
            <family val="2"/>
          </rPr>
          <t>All extraction, manufacture, and purchase (including distribution) of the product and its materials occur within 100 mile (160 km) radius.</t>
        </r>
      </text>
    </comment>
    <comment ref="R7" authorId="0" shapeId="0" xr:uid="{00000000-0006-0000-0500-000003000000}">
      <text>
        <r>
          <rPr>
            <sz val="9"/>
            <color indexed="81"/>
            <rFont val="Tahoma"/>
            <family val="2"/>
          </rPr>
          <t xml:space="preserve"> Used to help column N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Andrew Davis</author>
    <author>Dhvani Parikh</author>
  </authors>
  <commentList>
    <comment ref="H6" authorId="0" shapeId="0" xr:uid="{00000000-0006-0000-0700-000001000000}">
      <text>
        <r>
          <rPr>
            <sz val="10"/>
            <color indexed="81"/>
            <rFont val="Arial"/>
            <family val="2"/>
          </rPr>
          <t xml:space="preserve">Alters when actual cost or default is selected.
</t>
        </r>
      </text>
    </comment>
    <comment ref="H13" authorId="0" shapeId="0" xr:uid="{00000000-0006-0000-0700-000002000000}">
      <text>
        <r>
          <rPr>
            <sz val="10"/>
            <color rgb="FF000000"/>
            <rFont val="Arial"/>
            <family val="2"/>
          </rPr>
          <t>For BD+C projects: Use compliant products from at least 20 different permanently installed products from at least five different manufacturers. For Core and Shell, Warehouse &amp; Distribution Centers, and ID+C project types: Use compliant products from at least 10 different permanently installed products from at least three different manufacturers.</t>
        </r>
        <r>
          <rPr>
            <sz val="9"/>
            <color rgb="FF000000"/>
            <rFont val="Tahoma"/>
            <family val="2"/>
          </rPr>
          <t xml:space="preserve">
</t>
        </r>
      </text>
    </comment>
    <comment ref="H19" authorId="0" shapeId="0" xr:uid="{00000000-0006-0000-0700-000003000000}">
      <text>
        <r>
          <rPr>
            <sz val="10"/>
            <color rgb="FF000000"/>
            <rFont val="Arial"/>
            <family val="2"/>
          </rPr>
          <t>Use compliant products from at least 5 different permanently installed products from at least three different manufacturers</t>
        </r>
      </text>
    </comment>
    <comment ref="H26" authorId="0" shapeId="0" xr:uid="{00000000-0006-0000-0700-000004000000}">
      <text>
        <r>
          <rPr>
            <sz val="10"/>
            <color rgb="FF000000"/>
            <rFont val="Arial"/>
            <family val="2"/>
          </rPr>
          <t>Source compliant products from at least three different manufacturers that meet responsible sourcing and extraction criteria for at least 15% of the cost (1 Point), or source compliant products from five manufacturers that meet criteria for 30% of cost (2 Points)</t>
        </r>
      </text>
    </comment>
    <comment ref="H33" authorId="0" shapeId="0" xr:uid="{00000000-0006-0000-0700-000005000000}">
      <text>
        <r>
          <rPr>
            <sz val="10"/>
            <color rgb="FF000000"/>
            <rFont val="Arial"/>
            <family val="2"/>
          </rPr>
          <t>For BD+C projects: Use compliant products from at least 20 different permanently installed products from at least five different manufacturers. For Core and Shell, Warehouse &amp; Distribution Centers, and ID+C project types: Use compliant products from at least 10 different permanently installed products from at least three different manufacturers.</t>
        </r>
      </text>
    </comment>
    <comment ref="H39" authorId="1" shapeId="0" xr:uid="{00000000-0006-0000-0700-000006000000}">
      <text>
        <r>
          <rPr>
            <sz val="10"/>
            <color rgb="FF000000"/>
            <rFont val="Arial"/>
            <family val="2"/>
          </rPr>
          <t>Use compliant products from at least 5 different permanently installed products from at least three different manufacturers</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<sst xmlns="http://schemas.openxmlformats.org/spreadsheetml/2006/main" count="245" uniqueCount="182">
  <si>
    <t>Recycled Content</t>
  </si>
  <si>
    <t>OR</t>
  </si>
  <si>
    <t>Materials Reuse</t>
  </si>
  <si>
    <t>Wood Products</t>
  </si>
  <si>
    <t>EPD 
Program 
Operator</t>
  </si>
  <si>
    <t>Extended Producer Responsibility
Closed Loop or 
Take Back Program Name</t>
  </si>
  <si>
    <t>Step 1.</t>
  </si>
  <si>
    <t xml:space="preserve">Step 4. </t>
  </si>
  <si>
    <t xml:space="preserve">Step 5. </t>
  </si>
  <si>
    <t>Material Information</t>
  </si>
  <si>
    <t>Corporate Sustainability 
Report Type</t>
  </si>
  <si>
    <t>Percent 
Post-Consumer
(%)</t>
  </si>
  <si>
    <t>Percent
Pre-Consumer
(%)</t>
  </si>
  <si>
    <r>
      <t xml:space="preserve">Option 1
</t>
    </r>
    <r>
      <rPr>
        <sz val="10"/>
        <rFont val="Arial"/>
        <family val="2"/>
      </rPr>
      <t>Material Ingredient Reporting</t>
    </r>
  </si>
  <si>
    <t xml:space="preserve">Summary </t>
  </si>
  <si>
    <t>Option 1. Material Ingredient Reporting</t>
  </si>
  <si>
    <t>Number of products meeting material ingredient reporting requirements</t>
  </si>
  <si>
    <t>Total materials cost</t>
  </si>
  <si>
    <t>Weighted number of products with EPD</t>
  </si>
  <si>
    <r>
      <t xml:space="preserve">General Information
</t>
    </r>
    <r>
      <rPr>
        <sz val="10"/>
        <rFont val="Arial"/>
        <family val="2"/>
      </rPr>
      <t>(from Materials tab)</t>
    </r>
  </si>
  <si>
    <t>Extended Producer Responsibility</t>
  </si>
  <si>
    <r>
      <t xml:space="preserve">Option 1 
</t>
    </r>
    <r>
      <rPr>
        <sz val="10"/>
        <rFont val="Arial"/>
        <family val="2"/>
      </rPr>
      <t>Environmental Product Declaration</t>
    </r>
  </si>
  <si>
    <r>
      <rPr>
        <b/>
        <sz val="10"/>
        <rFont val="Arial"/>
        <family val="2"/>
      </rPr>
      <t xml:space="preserve">Option 1
</t>
    </r>
    <r>
      <rPr>
        <sz val="10"/>
        <rFont val="Arial"/>
        <family val="2"/>
      </rPr>
      <t>Raw Material Source and Extraction Reporting</t>
    </r>
  </si>
  <si>
    <t xml:space="preserve">Complete all columns with applicable material data for the attempted options.  If the option is not attempted, leave the column blank.  </t>
  </si>
  <si>
    <t xml:space="preserve">Fill in all columns with applicable material data for all attempted options.  If the option is not attempted, leave the column blank.  </t>
  </si>
  <si>
    <t>Note: All information on this tab is READ-ONLY. To edit, see previous tabs.</t>
  </si>
  <si>
    <t>Option 2. Material Ingredient Optimization</t>
  </si>
  <si>
    <t>`</t>
  </si>
  <si>
    <r>
      <t>CSI Div</t>
    </r>
    <r>
      <rPr>
        <sz val="10"/>
        <rFont val="Arial"/>
        <family val="2"/>
      </rPr>
      <t xml:space="preserve"> 
(optional)</t>
    </r>
  </si>
  <si>
    <t xml:space="preserve">Step 6. </t>
  </si>
  <si>
    <t>Sustainable criteria value as a percentage of total materials cost</t>
  </si>
  <si>
    <t>Weighted
Sustainable 
Criteria Value
(#)</t>
  </si>
  <si>
    <t>Option 1. Environmental Product Declaration</t>
  </si>
  <si>
    <t>Step 2.</t>
  </si>
  <si>
    <t>Complete the Sourcing of Raw Materials tab.</t>
  </si>
  <si>
    <t>Complete the Environ. Product Declarations tab.</t>
  </si>
  <si>
    <t>Complete the Material Ingredients tab.</t>
  </si>
  <si>
    <t>Environmental Product Declarations</t>
  </si>
  <si>
    <t>Total value</t>
  </si>
  <si>
    <t>Material Ingredients</t>
  </si>
  <si>
    <t>Total number of products</t>
  </si>
  <si>
    <t>Note: This calculator is for use with Excel for Mac 2011 and Excel 2007 or later.</t>
  </si>
  <si>
    <t>Note: This selection must match the unit of measurement chosen during project registration.</t>
  </si>
  <si>
    <t>Unit of measurement</t>
  </si>
  <si>
    <t>UOM</t>
  </si>
  <si>
    <t>1 = IP; 2 = SI</t>
  </si>
  <si>
    <t>Upload the completed spreadsheet to LEED Online.  Complete any related summary fields in the LEED credit form with the results of the calculator.</t>
  </si>
  <si>
    <t>Manufacturer 
Name</t>
  </si>
  <si>
    <t>Total sustainable criteria value with location valuation factor</t>
  </si>
  <si>
    <t>U.S. Green Building Council</t>
  </si>
  <si>
    <t>All Rights Reserved</t>
  </si>
  <si>
    <t>A</t>
  </si>
  <si>
    <t>Description 
of Product</t>
  </si>
  <si>
    <t>Manufacturer
Name</t>
  </si>
  <si>
    <t>Material Type or Category</t>
  </si>
  <si>
    <t>Product Name</t>
  </si>
  <si>
    <t>Third Party Verified</t>
  </si>
  <si>
    <t>No longer required</t>
  </si>
  <si>
    <t xml:space="preserve">Fill in all columns with applicable material data, if none used leave the column blank. </t>
  </si>
  <si>
    <t>Responsible Sourcing of Raw Materials</t>
  </si>
  <si>
    <t>Products based on selection dropdown box</t>
  </si>
  <si>
    <t>Total sustainable criteria value of products fulfilling responsible sourcing of raw materials credit</t>
  </si>
  <si>
    <t>Material Cost
($)</t>
  </si>
  <si>
    <t>Sustainable 
Criteria Value
($)</t>
  </si>
  <si>
    <t>Sustainable 
Criteria Value
Subtotal
($)</t>
  </si>
  <si>
    <t>Sustainable 
Criteria Value Subtotal 
($)</t>
  </si>
  <si>
    <t xml:space="preserve">Total materials cost ($) </t>
  </si>
  <si>
    <t>Total construction costs for the LEED project (Optional)</t>
  </si>
  <si>
    <t>Note: Hard costs are the actual physical items required for construction purposes, materials, land, machinery etc. These can be quatified by a professional estimator; they are the costs or work associated with the project and can comprise approximately 70% of the total.</t>
  </si>
  <si>
    <t>Total furniture cost (Optional)</t>
  </si>
  <si>
    <t>Total mechanical, electrical, and plumbing components (Optional)</t>
  </si>
  <si>
    <r>
      <t xml:space="preserve">Copyright </t>
    </r>
    <r>
      <rPr>
        <sz val="9"/>
        <color theme="0" tint="-0.499984740745262"/>
        <rFont val="Arial"/>
        <family val="2"/>
      </rPr>
      <t>©</t>
    </r>
    <r>
      <rPr>
        <sz val="8"/>
        <color theme="0" tint="-0.499984740745262"/>
        <rFont val="Arial"/>
        <family val="2"/>
      </rPr>
      <t xml:space="preserve"> 2019</t>
    </r>
  </si>
  <si>
    <t>Total number of products including additional product count due to third party verification (if applicable)</t>
  </si>
  <si>
    <t>Additional Product Count Due to Third Party Verification</t>
  </si>
  <si>
    <t>Description 
of the Product</t>
  </si>
  <si>
    <t>Sustainable Criteria Value with Location Valuation Factor
($)</t>
  </si>
  <si>
    <t>Sustainable Material Cost
($)</t>
  </si>
  <si>
    <t>Total Value of Sustainable Material Costs (unweighted)</t>
  </si>
  <si>
    <t>Total Materials Cost</t>
  </si>
  <si>
    <t xml:space="preserve">Materials cost </t>
  </si>
  <si>
    <t xml:space="preserve">Materials cost, including furniture and optional MEP, but excluding labor and equipment </t>
  </si>
  <si>
    <t>Actual materials cost, excluding labor and equipment (Optional)</t>
  </si>
  <si>
    <r>
      <rPr>
        <b/>
        <sz val="10"/>
        <rFont val="Arial"/>
        <family val="2"/>
      </rPr>
      <t xml:space="preserve">Actual materials cost </t>
    </r>
    <r>
      <rPr>
        <i/>
        <sz val="10"/>
        <rFont val="Arial"/>
        <family val="2"/>
      </rPr>
      <t>(not necessary if count of qualifying products is used)</t>
    </r>
  </si>
  <si>
    <r>
      <t xml:space="preserve">Default materials cost </t>
    </r>
    <r>
      <rPr>
        <sz val="10"/>
        <rFont val="Arial"/>
        <family val="2"/>
      </rPr>
      <t>(not necessary if count of qualifying products is used)</t>
    </r>
  </si>
  <si>
    <t>Note: not necessary if count of qualifying products used</t>
  </si>
  <si>
    <t>Enable macros and calculations</t>
  </si>
  <si>
    <t xml:space="preserve">EPD / LCA                    
</t>
  </si>
  <si>
    <t xml:space="preserve">Does the entire product meet local criteria?          </t>
  </si>
  <si>
    <t xml:space="preserve">Does the entire product meet local criteria? </t>
  </si>
  <si>
    <t xml:space="preserve">Type of Reporting                         </t>
  </si>
  <si>
    <t xml:space="preserve">3rd Party Verification                    </t>
  </si>
  <si>
    <t xml:space="preserve">Certification 
Program                                                    </t>
  </si>
  <si>
    <t xml:space="preserve">Does the Entire Product Meet Local Criteria?  </t>
  </si>
  <si>
    <t xml:space="preserve">Total </t>
  </si>
  <si>
    <t xml:space="preserve">Type of Reduction                                      
</t>
  </si>
  <si>
    <t>EPD product value (#)</t>
  </si>
  <si>
    <t>%</t>
  </si>
  <si>
    <t>Percent 
Salvaged 
or Reused
(%)</t>
  </si>
  <si>
    <t>Bio-based Materials (Testing &amp; SAN Compliant)</t>
  </si>
  <si>
    <t>Equation 3: Number of products with multi-attribution optimization (Maximum 2 Points)</t>
  </si>
  <si>
    <t>Bio-based Materials Meeting Basic Criteria (Testing Only)</t>
  </si>
  <si>
    <t>Total Number of Products for Optimization (Maximum 2 Points Per Product)</t>
  </si>
  <si>
    <t>CSI Div 
(optional)</t>
  </si>
  <si>
    <t>% of Products FSC Certified</t>
  </si>
  <si>
    <t>Step 3. For ID+C Projects</t>
  </si>
  <si>
    <t>Step 3. For BD+C Projects</t>
  </si>
  <si>
    <t>Calculation for Column Q</t>
  </si>
  <si>
    <t>Corr for distance valuation</t>
  </si>
  <si>
    <t>200%, of material cost</t>
  </si>
  <si>
    <t>ANSI/BIFMA e3</t>
  </si>
  <si>
    <t>Declare</t>
  </si>
  <si>
    <t>Facts</t>
  </si>
  <si>
    <t>Global Green TAG</t>
  </si>
  <si>
    <t>Health Product Declaration</t>
  </si>
  <si>
    <t>Living Product Challenge</t>
  </si>
  <si>
    <t>Manufacturer Inventory</t>
  </si>
  <si>
    <t>Product Lens</t>
  </si>
  <si>
    <t>Type of Reporting</t>
  </si>
  <si>
    <r>
      <rPr>
        <sz val="16"/>
        <rFont val="Arial Black"/>
        <family val="2"/>
      </rPr>
      <t xml:space="preserve">Building Products Calculator
</t>
    </r>
    <r>
      <rPr>
        <sz val="9"/>
        <rFont val="Arial"/>
        <family val="2"/>
      </rPr>
      <t xml:space="preserve">LEED v4.1 MR Credit Environmental Product Declarations, MR Credit Responsible Sourcing of Raw Materials, and MR Credit Material Ingredients </t>
    </r>
  </si>
  <si>
    <t>Complete the Materials tab for all products and materials included in the following credits (as applicable):
MR Credit - Environmental Product Declarations
MR Credit - Responsible Sourcing of Raw Materials
MR Credit - Material Ingredients</t>
  </si>
  <si>
    <t>For projects attempting MR Credit - Environmental Product Declarations</t>
  </si>
  <si>
    <t>For projects attempting MR Credit - Responsible Sourcing of Raw Materials</t>
  </si>
  <si>
    <t>For projects attempting MR Credit - Material Ingredients</t>
  </si>
  <si>
    <r>
      <rPr>
        <sz val="16"/>
        <rFont val="Arial Black"/>
        <family val="2"/>
      </rPr>
      <t xml:space="preserve">Building Products Calculator
</t>
    </r>
    <r>
      <rPr>
        <sz val="9"/>
        <rFont val="Arial"/>
        <family val="2"/>
      </rPr>
      <t xml:space="preserve">LEED v4.1 MR Credit Environmental Product Declarations, MR Credit Responsible Sourcing of Raw Materials, and MR Credit  Material Ingredients </t>
    </r>
  </si>
  <si>
    <t>Complete the Materials tab for all products and materials included in the following credits (as applicable):
MR Credit  - Environmental Product Declarations
MR Credit  - Responsible Sourcing of Raw Materials
MR Credit  - Material Ingredients</t>
  </si>
  <si>
    <t>For projects attempting MR Credit  - Environmental Product Declarations</t>
  </si>
  <si>
    <t>Enter product and material information for those included in MR Credit - Environmental Product Declarations, MR Credit - Sourcing of Raw Materials, and MR Credit - Material Ingredients. 
All permanently installed building products contributing toward credit compliance are required to be included in all building product disclosure and optimization credits.  Optional products and materials, such as MEP, are not required to be included.  However, if they are, they will be included consistently across all cost-based Materials and Resources credits.
Product and materials cost includes all taxes and expenses to deliver the material to the project site incurred by the contractor but excludes any cost for labor and equipment required for installation after the material is delivered to the site.  Product and materials cost equals the cost per item multiplied by number of items purchased. The cost of salvaged, reused or reclaimed materials is either the actual cost paid or the replacement value, whichever is higher.</t>
  </si>
  <si>
    <t>MR Credit - Environmental Product Declarations</t>
  </si>
  <si>
    <t>MR Credit - Responsible Sourcing of Raw Materials</t>
  </si>
  <si>
    <t>MR Credit - Material Ingredients</t>
  </si>
  <si>
    <t>Cradle to Cradle MHC</t>
  </si>
  <si>
    <t>Cradle to Cradle v3+ with Material Heath achievement level at Bronze+</t>
  </si>
  <si>
    <r>
      <t xml:space="preserve">Option 2
</t>
    </r>
    <r>
      <rPr>
        <sz val="10"/>
        <rFont val="Arial"/>
        <family val="2"/>
      </rPr>
      <t xml:space="preserve">Embodied Carbon/LCA Optimization </t>
    </r>
  </si>
  <si>
    <r>
      <t xml:space="preserve">Option 2
</t>
    </r>
    <r>
      <rPr>
        <sz val="10"/>
        <rFont val="Arial"/>
        <family val="2"/>
      </rPr>
      <t>Material Ingredient Optimization</t>
    </r>
  </si>
  <si>
    <t>Option 2. Embodied Carbon/LCA Optimization</t>
  </si>
  <si>
    <t>IP units</t>
  </si>
  <si>
    <t>GBCI Docverification_ID</t>
  </si>
  <si>
    <t>Reference Document(s) for the Optimization Report</t>
  </si>
  <si>
    <t>Report Verification</t>
  </si>
  <si>
    <t>Valuation</t>
  </si>
  <si>
    <t>Embodied Carbon/LCA Action Plan</t>
  </si>
  <si>
    <t>Product-specific LCA or product-specific Type III EPD</t>
  </si>
  <si>
    <t>Prepared by the manufacturer and signed by company executive</t>
  </si>
  <si>
    <t>Reductions in Embodied Carbon: less than 10% reduction in GWP relative to baseline</t>
  </si>
  <si>
    <t>Comparative analysis is verified by an independent party</t>
  </si>
  <si>
    <t>Reductions in Embodied Carbon: 10%+ reduction in GWP relative to baseline</t>
  </si>
  <si>
    <t>Reductions in Embodied Carbon: 20%+ reduction in GWP and 5%+ reduction in two additional impact categories, relative to baseline</t>
  </si>
  <si>
    <t>Option 2: Report Type</t>
  </si>
  <si>
    <t>Baseline: Product-specific LCA or Product-specific Type III EPD 
Optimized: Product-specific LCA or product-specific Type III EPD</t>
  </si>
  <si>
    <t>Baseline: Product-specific LCA, Product-specific Type III EPD, or Industry-wide Type III EPD 
Optimized: Product-specific LCA or product-specific Type III EPD</t>
  </si>
  <si>
    <t>Product Documentation</t>
  </si>
  <si>
    <t>Material Ingredient Screening and Optimization Action Plan</t>
  </si>
  <si>
    <t>Action Plan based on publicly available material inventory to at least 1,000ppm.</t>
  </si>
  <si>
    <t>Cradle to Cradle Certified or Material Health Certificate at Bronze level or higher.</t>
  </si>
  <si>
    <t>Declare labels designated as Red List Free or LBC Red List Free.</t>
  </si>
  <si>
    <t>Health Product Declaration that meet optimization and verification criteria.</t>
  </si>
  <si>
    <t>Living Product Challenge certified products that include a Red List Free or LBC Red List Free Declare label.</t>
  </si>
  <si>
    <t>Manufacturer Inventory that meet optimization and verification criteria.</t>
  </si>
  <si>
    <t>Third-party verified</t>
  </si>
  <si>
    <t>Cradle to Cradle Certified or Material Health Certificate at Silver level or higher.</t>
  </si>
  <si>
    <t>Living Product Challenge certified products that achieve Imperative 09: Transparent Material Health.</t>
  </si>
  <si>
    <t>International Alternative Compliance Path: Available to projects located outside of the US</t>
  </si>
  <si>
    <t>Option 2 Optimization Report Type &amp; Criteria</t>
  </si>
  <si>
    <t>Advanced Inventory &amp; Assessment:
Inventory to at least 0.01% by weight (100 ppm) and no GreenScreen LT-1 hazards or GHS Category 1 hazards are present.
Or
Inventory to at least 0.01% by weight (100ppm) and at least 75% by weight of product is assessed using GreenScreen. The remaining 25% by weight of product has been inventoried and the GreenScreen assessment is publicly available.</t>
  </si>
  <si>
    <t>Material Ingredient Optimization: 
Inventory to at least 0.01% by weight (100 ppm) and at least 95% by weight of product is assessed using GreenScreen. No BM-1 hazards are present. The remaining 5% not assessed has been inventoried and screened using GreenScreen List Translator and no GreenScreen LT-1 hazards are present.</t>
  </si>
  <si>
    <t>REACH report prepared by the manufacturer 
PHD Report verified by Global Green TAG</t>
  </si>
  <si>
    <t>For Reference: Option 2 Reports</t>
  </si>
  <si>
    <t>½ product</t>
  </si>
  <si>
    <t>1 product</t>
  </si>
  <si>
    <t>1.5 products</t>
  </si>
  <si>
    <t>2 products</t>
  </si>
  <si>
    <t>Total number of products with Embodied Carbon/LCA Optimization</t>
  </si>
  <si>
    <t>Total number of products with material ingredient optimization</t>
  </si>
  <si>
    <t>Total</t>
  </si>
  <si>
    <t>Total number of products if column "N" says yes</t>
  </si>
  <si>
    <t>The total materials cost for the Sourcing of Raw Materials credit is based on cost.</t>
  </si>
  <si>
    <t>V04</t>
  </si>
  <si>
    <t>Last Updated: 8/11/21</t>
  </si>
  <si>
    <t xml:space="preserve">  Green Seal. Products certified under the Standard for Paints, Coatings, Stains and Sealers (GS-11, Edition 4.0) that do not include GHS Reproductive toxins (categories 1 and 2).</t>
  </si>
  <si>
    <t>REACH Optimization: Material Inventory to 100ppm with no substances found on the Authorization List – Annex XIV, the Restriction list – Annex XVII and the SVHC candidate list. 
Global Green TAG PHD report.</t>
  </si>
  <si>
    <t>Last Updated: 7/24/2023</t>
  </si>
  <si>
    <t>V05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</si>
</sst>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0.00_);_(&quot;$&quot;* \(#,##0.00\);_(&quot;$&quot;* &quot;-&quot;??_);_(@_)"/>
    <numFmt numFmtId="164" formatCode="0.0%"/>
    <numFmt numFmtId="165" formatCode="0.0"/>
    <numFmt numFmtId="166" formatCode="#,##0.0"/>
    <numFmt numFmtId="167" formatCode="#,##0.00_ ;\-#,##0.00\ "/>
    <numFmt numFmtId="168" formatCode="_-* #,##0.00\ _€_-;\-* #,##0.00\ _€_-;_-* &quot;-&quot;??\ _€_-;_-@_-"/>
  </numFmts>
  <fonts count="48" x14ac:knownFonts="1">
    <font>
      <sz val="10"/>
      <name val="Arial"/>
    </font>
    <font>
      <sz val="10"/>
      <color theme="1"/>
      <name val="Arial"/>
      <family val="2"/>
    </font>
    <font>
      <sz val="10"/>
      <color theme="1"/>
      <name val="Arial"/>
      <family val="2"/>
    </font>
    <font>
      <sz val="10"/>
      <name val="Arial"/>
      <family val="2"/>
    </font>
    <font>
      <sz val="8"/>
      <color indexed="9"/>
      <name val="Arial"/>
      <family val="2"/>
    </font>
    <font>
      <sz val="8"/>
      <name val="Arial"/>
      <family val="2"/>
    </font>
    <font>
      <b/>
      <sz val="8"/>
      <name val="Arial"/>
      <family val="2"/>
    </font>
    <font>
      <i/>
      <sz val="8"/>
      <name val="Arial"/>
      <family val="2"/>
    </font>
    <font>
      <b/>
      <sz val="9"/>
      <name val="Arial"/>
      <family val="2"/>
    </font>
    <font>
      <b/>
      <sz val="12"/>
      <name val="Arial"/>
      <family val="2"/>
    </font>
    <font>
      <b/>
      <sz val="10"/>
      <name val="Arial"/>
      <family val="2"/>
    </font>
    <font>
      <b/>
      <sz val="14"/>
      <name val="Arial"/>
      <family val="2"/>
    </font>
    <font>
      <sz val="10"/>
      <color indexed="9"/>
      <name val="Arial"/>
      <family val="2"/>
    </font>
    <font>
      <i/>
      <sz val="10"/>
      <name val="Arial"/>
      <family val="2"/>
    </font>
    <font>
      <sz val="12"/>
      <name val="Arial"/>
      <family val="2"/>
    </font>
    <font>
      <b/>
      <sz val="16"/>
      <name val="Arial"/>
      <family val="2"/>
    </font>
    <font>
      <sz val="11"/>
      <color theme="1"/>
      <name val="Calibri"/>
      <family val="2"/>
      <scheme val="minor"/>
    </font>
    <font>
      <sz val="10"/>
      <color theme="1"/>
      <name val="Calibri"/>
      <family val="2"/>
      <scheme val="minor"/>
    </font>
    <font>
      <sz val="10"/>
      <color theme="1"/>
      <name val="Arial"/>
      <family val="2"/>
    </font>
    <font>
      <sz val="10"/>
      <color theme="0"/>
      <name val="Arial"/>
      <family val="2"/>
    </font>
    <font>
      <b/>
      <sz val="10"/>
      <color rgb="FFFF0000"/>
      <name val="Arial"/>
      <family val="2"/>
    </font>
    <font>
      <sz val="10"/>
      <color rgb="FFFF0000"/>
      <name val="Arial"/>
      <family val="2"/>
    </font>
    <font>
      <b/>
      <sz val="8"/>
      <color rgb="FFFF0000"/>
      <name val="Arial"/>
      <family val="2"/>
    </font>
    <font>
      <sz val="10"/>
      <color rgb="FF777777"/>
      <name val="Arial"/>
      <family val="2"/>
    </font>
    <font>
      <u/>
      <sz val="10"/>
      <color theme="10"/>
      <name val="Arial"/>
      <family val="2"/>
    </font>
    <font>
      <u/>
      <sz val="10"/>
      <color theme="11"/>
      <name val="Arial"/>
      <family val="2"/>
    </font>
    <font>
      <sz val="16"/>
      <color theme="0"/>
      <name val="Arial Black"/>
      <family val="2"/>
    </font>
    <font>
      <sz val="10"/>
      <color rgb="FF000000"/>
      <name val="Arial"/>
      <family val="2"/>
    </font>
    <font>
      <sz val="10"/>
      <color indexed="81"/>
      <name val="Arial"/>
      <family val="2"/>
    </font>
    <font>
      <sz val="16"/>
      <name val="Arial Black"/>
      <family val="2"/>
    </font>
    <font>
      <sz val="9"/>
      <name val="Arial"/>
      <family val="2"/>
    </font>
    <font>
      <i/>
      <sz val="9"/>
      <name val="Arial"/>
      <family val="2"/>
    </font>
    <font>
      <sz val="9"/>
      <color rgb="FF777777"/>
      <name val="Arial"/>
      <family val="2"/>
    </font>
    <font>
      <b/>
      <sz val="10"/>
      <color theme="1"/>
      <name val="Arial"/>
      <family val="2"/>
    </font>
    <font>
      <sz val="8"/>
      <color theme="0" tint="-0.499984740745262"/>
      <name val="Arial"/>
      <family val="2"/>
    </font>
    <font>
      <sz val="9"/>
      <color theme="0" tint="-0.499984740745262"/>
      <name val="Arial"/>
      <family val="2"/>
    </font>
    <font>
      <sz val="8"/>
      <color rgb="FFFF0000"/>
      <name val="Arial"/>
      <family val="2"/>
    </font>
    <font>
      <sz val="8"/>
      <color theme="0"/>
      <name val="Arial"/>
      <family val="2"/>
    </font>
    <font>
      <sz val="9"/>
      <color indexed="81"/>
      <name val="Tahoma"/>
      <family val="2"/>
    </font>
    <font>
      <sz val="9"/>
      <color rgb="FF000000"/>
      <name val="Arial"/>
      <family val="2"/>
    </font>
    <font>
      <sz val="8"/>
      <name val="Wingdings"/>
      <charset val="2"/>
    </font>
    <font>
      <sz val="9"/>
      <color indexed="81"/>
      <name val="Arial"/>
      <family val="2"/>
    </font>
    <font>
      <sz val="9"/>
      <color theme="1"/>
      <name val="Arial"/>
      <family val="2"/>
    </font>
    <font>
      <sz val="10"/>
      <color theme="0" tint="-0.499984740745262"/>
      <name val="Arial"/>
      <family val="2"/>
    </font>
    <font>
      <b/>
      <sz val="11"/>
      <name val="Arial"/>
      <family val="2"/>
    </font>
    <font>
      <i/>
      <u/>
      <sz val="9"/>
      <color rgb="FF0078D4"/>
      <name val="Arial"/>
      <family val="2"/>
    </font>
    <font>
      <b/>
      <sz val="10"/>
      <color rgb="FF000000"/>
      <name val="Arial"/>
      <family val="2"/>
    </font>
    <font>
      <sz val="9"/>
      <color rgb="FF000000"/>
      <name val="Tahoma"/>
      <family val="2"/>
    </font>
  </fonts>
  <fills count="8">
    <fill>
      <patternFill patternType="none"/>
    </fill>
    <fill>
      <patternFill patternType="gray125"/>
    </fill>
    <fill>
      <patternFill patternType="solid">
        <fgColor rgb="FF7DBA00"/>
        <bgColor indexed="64"/>
      </patternFill>
    </fill>
    <fill>
      <patternFill patternType="solid">
        <fgColor theme="0" tint="-0.14996795556505021"/>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s>
  <borders count="186">
    <border>
      <left/>
      <right/>
      <top/>
      <bottom/>
      <diagonal/>
    </border>
    <border>
      <left style="thin">
        <color theme="0" tint="-0.499984740745262"/>
      </left>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0" tint="-0.249977111117893"/>
      </left>
      <right style="thin">
        <color theme="0" tint="-0.499984740745262"/>
      </right>
      <top style="thin">
        <color theme="0" tint="-0.249977111117893"/>
      </top>
      <bottom style="thin">
        <color theme="0" tint="-0.249977111117893"/>
      </bottom>
      <diagonal/>
    </border>
    <border>
      <left/>
      <right/>
      <top style="thin">
        <color theme="0" tint="-0.24994659260841701"/>
      </top>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theme="0" tint="-0.499984740745262"/>
      </right>
      <top/>
      <bottom/>
      <diagonal/>
    </border>
    <border>
      <left style="thin">
        <color theme="0" tint="-0.499984740745262"/>
      </left>
      <right style="thin">
        <color theme="0" tint="-0.249977111117893"/>
      </right>
      <top style="thin">
        <color theme="0" tint="-0.499984740745262"/>
      </top>
      <bottom style="thin">
        <color theme="0" tint="-0.249977111117893"/>
      </bottom>
      <diagonal/>
    </border>
    <border>
      <left style="thin">
        <color theme="0" tint="-0.249977111117893"/>
      </left>
      <right style="thin">
        <color theme="0" tint="-0.499984740745262"/>
      </right>
      <top style="thin">
        <color theme="0" tint="-0.499984740745262"/>
      </top>
      <bottom style="thin">
        <color theme="0" tint="-0.249977111117893"/>
      </bottom>
      <diagonal/>
    </border>
    <border>
      <left style="thin">
        <color theme="0" tint="-0.499984740745262"/>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499984740745262"/>
      </left>
      <right style="thin">
        <color theme="0" tint="-0.249977111117893"/>
      </right>
      <top style="thin">
        <color theme="0" tint="-0.249977111117893"/>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499984740745262"/>
      </bottom>
      <diagonal/>
    </border>
    <border>
      <left style="thin">
        <color theme="0" tint="-0.249977111117893"/>
      </left>
      <right style="thin">
        <color theme="0" tint="-0.499984740745262"/>
      </right>
      <top style="thin">
        <color theme="0" tint="-0.249977111117893"/>
      </top>
      <bottom style="thin">
        <color theme="0" tint="-0.499984740745262"/>
      </bottom>
      <diagonal/>
    </border>
    <border>
      <left/>
      <right style="thin">
        <color theme="0" tint="-0.249977111117893"/>
      </right>
      <top style="thin">
        <color theme="0" tint="-0.249977111117893"/>
      </top>
      <bottom style="thin">
        <color theme="0" tint="-0.499984740745262"/>
      </bottom>
      <diagonal/>
    </border>
    <border>
      <left style="thin">
        <color theme="0" tint="-0.249977111117893"/>
      </left>
      <right style="thin">
        <color theme="0" tint="-0.34998626667073579"/>
      </right>
      <top style="thin">
        <color theme="0" tint="-0.249977111117893"/>
      </top>
      <bottom style="thin">
        <color theme="0" tint="-0.499984740745262"/>
      </bottom>
      <diagonal/>
    </border>
    <border>
      <left style="thin">
        <color theme="0" tint="-0.34998626667073579"/>
      </left>
      <right style="thin">
        <color theme="0" tint="-0.249977111117893"/>
      </right>
      <top style="thin">
        <color theme="0" tint="-0.249977111117893"/>
      </top>
      <bottom style="thin">
        <color theme="0" tint="-0.499984740745262"/>
      </bottom>
      <diagonal/>
    </border>
    <border>
      <left style="thin">
        <color theme="0" tint="-0.249977111117893"/>
      </left>
      <right/>
      <top style="thin">
        <color theme="0" tint="-0.249977111117893"/>
      </top>
      <bottom style="thin">
        <color theme="0" tint="-0.499984740745262"/>
      </bottom>
      <diagonal/>
    </border>
    <border>
      <left/>
      <right style="thin">
        <color theme="0" tint="-0.249977111117893"/>
      </right>
      <top/>
      <bottom style="thin">
        <color theme="0" tint="-0.249977111117893"/>
      </bottom>
      <diagonal/>
    </border>
    <border>
      <left style="thin">
        <color theme="0" tint="-0.499984740745262"/>
      </left>
      <right/>
      <top style="thin">
        <color theme="0" tint="-0.499984740745262"/>
      </top>
      <bottom style="thin">
        <color theme="0" tint="-0.34998626667073579"/>
      </bottom>
      <diagonal/>
    </border>
    <border>
      <left/>
      <right/>
      <top style="thin">
        <color theme="0" tint="-0.499984740745262"/>
      </top>
      <bottom style="thin">
        <color theme="0" tint="-0.34998626667073579"/>
      </bottom>
      <diagonal/>
    </border>
    <border>
      <left style="thin">
        <color theme="0" tint="-0.249977111117893"/>
      </left>
      <right style="thin">
        <color theme="0" tint="-0.249977111117893"/>
      </right>
      <top/>
      <bottom style="thin">
        <color theme="0" tint="-0.499984740745262"/>
      </bottom>
      <diagonal/>
    </border>
    <border>
      <left/>
      <right/>
      <top style="thin">
        <color theme="0" tint="-0.499984740745262"/>
      </top>
      <bottom style="thin">
        <color theme="0" tint="-0.249977111117893"/>
      </bottom>
      <diagonal/>
    </border>
    <border>
      <left style="thin">
        <color theme="0" tint="-0.499984740745262"/>
      </left>
      <right style="thin">
        <color theme="0" tint="-0.24994659260841701"/>
      </right>
      <top style="thin">
        <color theme="0" tint="-0.499984740745262"/>
      </top>
      <bottom/>
      <diagonal/>
    </border>
    <border>
      <left style="thin">
        <color theme="0" tint="-0.499984740745262"/>
      </left>
      <right style="thin">
        <color theme="0" tint="-0.24994659260841701"/>
      </right>
      <top/>
      <bottom style="thin">
        <color theme="0" tint="-0.499984740745262"/>
      </bottom>
      <diagonal/>
    </border>
    <border>
      <left style="thin">
        <color theme="0" tint="-0.24994659260841701"/>
      </left>
      <right style="thin">
        <color theme="0" tint="-0.24994659260841701"/>
      </right>
      <top style="thin">
        <color theme="0" tint="-0.249977111117893"/>
      </top>
      <bottom style="thin">
        <color theme="0" tint="-0.499984740745262"/>
      </bottom>
      <diagonal/>
    </border>
    <border>
      <left style="thin">
        <color theme="0" tint="-0.24994659260841701"/>
      </left>
      <right style="thin">
        <color theme="0" tint="-0.499984740745262"/>
      </right>
      <top style="thin">
        <color theme="0" tint="-0.249977111117893"/>
      </top>
      <bottom style="thin">
        <color theme="0" tint="-0.499984740745262"/>
      </bottom>
      <diagonal/>
    </border>
    <border>
      <left style="thin">
        <color theme="0" tint="-0.499984740745262"/>
      </left>
      <right style="thin">
        <color theme="0" tint="-0.24994659260841701"/>
      </right>
      <top style="thin">
        <color theme="0" tint="-0.499984740745262"/>
      </top>
      <bottom style="thin">
        <color theme="0" tint="-0.24994659260841701"/>
      </bottom>
      <diagonal/>
    </border>
    <border>
      <left style="thin">
        <color theme="0" tint="-0.24994659260841701"/>
      </left>
      <right style="thin">
        <color theme="0" tint="-0.24994659260841701"/>
      </right>
      <top style="thin">
        <color theme="0" tint="-0.499984740745262"/>
      </top>
      <bottom style="thin">
        <color theme="0" tint="-0.24994659260841701"/>
      </bottom>
      <diagonal/>
    </border>
    <border>
      <left style="thin">
        <color theme="0" tint="-0.24994659260841701"/>
      </left>
      <right style="thin">
        <color theme="0" tint="-0.499984740745262"/>
      </right>
      <top style="thin">
        <color theme="0" tint="-0.499984740745262"/>
      </top>
      <bottom style="thin">
        <color theme="0" tint="-0.24994659260841701"/>
      </bottom>
      <diagonal/>
    </border>
    <border>
      <left style="thin">
        <color theme="0" tint="-0.499984740745262"/>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499984740745262"/>
      </bottom>
      <diagonal/>
    </border>
    <border>
      <left style="thin">
        <color theme="0" tint="-0.24994659260841701"/>
      </left>
      <right style="thin">
        <color theme="0" tint="-0.499984740745262"/>
      </right>
      <top style="thin">
        <color theme="0" tint="-0.24994659260841701"/>
      </top>
      <bottom style="thin">
        <color theme="0" tint="-0.499984740745262"/>
      </bottom>
      <diagonal/>
    </border>
    <border>
      <left style="thin">
        <color theme="0" tint="-0.499984740745262"/>
      </left>
      <right/>
      <top style="thin">
        <color theme="0" tint="-0.249977111117893"/>
      </top>
      <bottom style="thin">
        <color theme="0" tint="-0.499984740745262"/>
      </bottom>
      <diagonal/>
    </border>
    <border>
      <left style="thin">
        <color theme="0" tint="-0.24994659260841701"/>
      </left>
      <right style="thin">
        <color theme="0" tint="-0.249977111117893"/>
      </right>
      <top style="thin">
        <color theme="0" tint="-0.249977111117893"/>
      </top>
      <bottom style="thin">
        <color theme="0" tint="-0.499984740745262"/>
      </bottom>
      <diagonal/>
    </border>
    <border>
      <left style="thin">
        <color theme="0" tint="-0.499984740745262"/>
      </left>
      <right/>
      <top style="thin">
        <color theme="0" tint="-0.249977111117893"/>
      </top>
      <bottom style="thin">
        <color theme="0" tint="-0.249977111117893"/>
      </bottom>
      <diagonal/>
    </border>
    <border>
      <left style="thin">
        <color theme="0" tint="-0.24994659260841701"/>
      </left>
      <right style="thin">
        <color theme="0" tint="-0.249977111117893"/>
      </right>
      <top style="thin">
        <color theme="0" tint="-0.249977111117893"/>
      </top>
      <bottom style="thin">
        <color theme="0" tint="-0.249977111117893"/>
      </bottom>
      <diagonal/>
    </border>
    <border>
      <left style="thin">
        <color theme="0" tint="-0.24994659260841701"/>
      </left>
      <right style="thin">
        <color theme="0" tint="-0.24994659260841701"/>
      </right>
      <top/>
      <bottom style="thin">
        <color theme="0" tint="-0.499984740745262"/>
      </bottom>
      <diagonal/>
    </border>
    <border>
      <left style="thin">
        <color theme="0" tint="-0.499984740745262"/>
      </left>
      <right style="thin">
        <color theme="0" tint="-0.24994659260841701"/>
      </right>
      <top style="thin">
        <color theme="0" tint="-0.499984740745262"/>
      </top>
      <bottom style="thin">
        <color theme="0" tint="-0.499984740745262"/>
      </bottom>
      <diagonal/>
    </border>
    <border>
      <left style="thin">
        <color theme="0" tint="-0.2499465926084170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249977111117893"/>
      </right>
      <top style="thin">
        <color theme="0" tint="-0.24994659260841701"/>
      </top>
      <bottom style="thin">
        <color theme="0" tint="-0.24994659260841701"/>
      </bottom>
      <diagonal/>
    </border>
    <border>
      <left style="thin">
        <color theme="0" tint="-0.249977111117893"/>
      </left>
      <right style="thin">
        <color theme="0" tint="-0.499984740745262"/>
      </right>
      <top style="thin">
        <color theme="0" tint="-0.24994659260841701"/>
      </top>
      <bottom style="thin">
        <color theme="0" tint="-0.24994659260841701"/>
      </bottom>
      <diagonal/>
    </border>
    <border>
      <left style="thin">
        <color theme="0" tint="-0.499984740745262"/>
      </left>
      <right/>
      <top style="thin">
        <color theme="0" tint="-0.499984740745262"/>
      </top>
      <bottom style="thin">
        <color theme="0" tint="-0.24994659260841701"/>
      </bottom>
      <diagonal/>
    </border>
    <border>
      <left/>
      <right/>
      <top style="thin">
        <color theme="0" tint="-0.499984740745262"/>
      </top>
      <bottom style="thin">
        <color theme="0" tint="-0.24994659260841701"/>
      </bottom>
      <diagonal/>
    </border>
    <border>
      <left style="thin">
        <color theme="0" tint="-0.499984740745262"/>
      </left>
      <right/>
      <top/>
      <bottom style="thin">
        <color theme="0" tint="-0.249977111117893"/>
      </bottom>
      <diagonal/>
    </border>
    <border>
      <left style="thin">
        <color theme="0" tint="-0.24994659260841701"/>
      </left>
      <right style="thin">
        <color theme="0" tint="-0.24994659260841701"/>
      </right>
      <top/>
      <bottom/>
      <diagonal/>
    </border>
    <border>
      <left style="thin">
        <color theme="0" tint="-0.24994659260841701"/>
      </left>
      <right style="thin">
        <color theme="0" tint="-0.24994659260841701"/>
      </right>
      <top/>
      <bottom style="thin">
        <color theme="0" tint="-0.249977111117893"/>
      </bottom>
      <diagonal/>
    </border>
    <border>
      <left style="thin">
        <color theme="0" tint="-0.24994659260841701"/>
      </left>
      <right style="thin">
        <color theme="0" tint="-0.499984740745262"/>
      </right>
      <top/>
      <bottom style="thin">
        <color theme="0" tint="-0.249977111117893"/>
      </bottom>
      <diagonal/>
    </border>
    <border>
      <left style="thin">
        <color theme="0" tint="-0.24994659260841701"/>
      </left>
      <right style="thin">
        <color theme="0" tint="-0.24994659260841701"/>
      </right>
      <top style="thin">
        <color theme="0" tint="-0.499984740745262"/>
      </top>
      <bottom/>
      <diagonal/>
    </border>
    <border>
      <left/>
      <right style="thin">
        <color theme="0" tint="-0.24994659260841701"/>
      </right>
      <top style="thin">
        <color theme="0" tint="-0.499984740745262"/>
      </top>
      <bottom style="thin">
        <color theme="0" tint="-0.24994659260841701"/>
      </bottom>
      <diagonal/>
    </border>
    <border>
      <left style="thin">
        <color theme="0" tint="-0.499984740745262"/>
      </left>
      <right/>
      <top style="thin">
        <color theme="0" tint="-0.24994659260841701"/>
      </top>
      <bottom style="thin">
        <color theme="0" tint="-0.499984740745262"/>
      </bottom>
      <diagonal/>
    </border>
    <border>
      <left/>
      <right/>
      <top style="thin">
        <color theme="0" tint="-0.24994659260841701"/>
      </top>
      <bottom style="thin">
        <color theme="0" tint="-0.499984740745262"/>
      </bottom>
      <diagonal/>
    </border>
    <border>
      <left/>
      <right style="thin">
        <color theme="0" tint="-0.24994659260841701"/>
      </right>
      <top style="thin">
        <color theme="0" tint="-0.24994659260841701"/>
      </top>
      <bottom style="thin">
        <color theme="0" tint="-0.499984740745262"/>
      </bottom>
      <diagonal/>
    </border>
    <border>
      <left style="thin">
        <color theme="0" tint="-0.24994659260841701"/>
      </left>
      <right/>
      <top style="thin">
        <color theme="0" tint="-0.499984740745262"/>
      </top>
      <bottom style="thin">
        <color theme="0" tint="-0.24994659260841701"/>
      </bottom>
      <diagonal/>
    </border>
    <border>
      <left style="thin">
        <color theme="0" tint="-0.24994659260841701"/>
      </left>
      <right/>
      <top style="thin">
        <color theme="0" tint="-0.24994659260841701"/>
      </top>
      <bottom style="thin">
        <color theme="0" tint="-0.499984740745262"/>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249977111117893"/>
      </left>
      <right style="thin">
        <color theme="0" tint="-0.249977111117893"/>
      </right>
      <top/>
      <bottom/>
      <diagonal/>
    </border>
    <border>
      <left style="thin">
        <color theme="0" tint="-0.249977111117893"/>
      </left>
      <right style="thin">
        <color theme="0" tint="-0.499984740745262"/>
      </right>
      <top/>
      <bottom style="thin">
        <color theme="0" tint="-0.249977111117893"/>
      </bottom>
      <diagonal/>
    </border>
    <border>
      <left style="thin">
        <color theme="0" tint="-0.249977111117893"/>
      </left>
      <right style="thin">
        <color theme="0" tint="-0.499984740745262"/>
      </right>
      <top style="thin">
        <color theme="0" tint="-0.249977111117893"/>
      </top>
      <bottom/>
      <diagonal/>
    </border>
    <border>
      <left style="thin">
        <color theme="0" tint="-0.24994659260841701"/>
      </left>
      <right style="thin">
        <color theme="0" tint="-0.499984740745262"/>
      </right>
      <top/>
      <bottom style="thin">
        <color theme="0" tint="-0.499984740745262"/>
      </bottom>
      <diagonal/>
    </border>
    <border>
      <left style="thin">
        <color theme="0" tint="-0.249977111117893"/>
      </left>
      <right style="thin">
        <color theme="0" tint="-0.499984740745262"/>
      </right>
      <top style="thin">
        <color theme="0" tint="-0.499984740745262"/>
      </top>
      <bottom/>
      <diagonal/>
    </border>
    <border>
      <left style="thin">
        <color theme="0" tint="-0.249977111117893"/>
      </left>
      <right style="thin">
        <color theme="0" tint="-0.499984740745262"/>
      </right>
      <top/>
      <bottom style="thin">
        <color theme="0" tint="-0.499984740745262"/>
      </bottom>
      <diagonal/>
    </border>
    <border>
      <left style="thin">
        <color indexed="64"/>
      </left>
      <right/>
      <top/>
      <bottom style="thin">
        <color theme="0" tint="-0.499984740745262"/>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style="thin">
        <color theme="0" tint="-0.499984740745262"/>
      </left>
      <right style="thin">
        <color theme="0" tint="-0.249977111117893"/>
      </right>
      <top style="thin">
        <color theme="0" tint="-0.499984740745262"/>
      </top>
      <bottom/>
      <diagonal/>
    </border>
    <border>
      <left style="thin">
        <color theme="0" tint="-0.249977111117893"/>
      </left>
      <right style="thin">
        <color theme="0" tint="-0.34998626667073579"/>
      </right>
      <top style="thin">
        <color theme="0" tint="-0.499984740745262"/>
      </top>
      <bottom/>
      <diagonal/>
    </border>
    <border>
      <left style="thin">
        <color theme="0" tint="-0.249977111117893"/>
      </left>
      <right style="thin">
        <color theme="0" tint="-0.499984740745262"/>
      </right>
      <top/>
      <bottom/>
      <diagonal/>
    </border>
    <border>
      <left style="thin">
        <color theme="0" tint="-0.499984740745262"/>
      </left>
      <right style="thin">
        <color theme="0" tint="-0.24994659260841701"/>
      </right>
      <top style="thin">
        <color theme="0" tint="-0.24994659260841701"/>
      </top>
      <bottom style="thin">
        <color theme="1" tint="0.499984740745262"/>
      </bottom>
      <diagonal/>
    </border>
    <border>
      <left style="thin">
        <color theme="0" tint="-0.249977111117893"/>
      </left>
      <right style="thin">
        <color theme="0" tint="-0.249977111117893"/>
      </right>
      <top style="thin">
        <color theme="1" tint="0.34998626667073579"/>
      </top>
      <bottom/>
      <diagonal/>
    </border>
    <border>
      <left style="thin">
        <color theme="0" tint="-0.34998626667073579"/>
      </left>
      <right style="thin">
        <color theme="0" tint="-0.249977111117893"/>
      </right>
      <top style="thin">
        <color theme="0" tint="-0.499984740745262"/>
      </top>
      <bottom/>
      <diagonal/>
    </border>
    <border>
      <left style="thin">
        <color theme="0" tint="-0.249977111117893"/>
      </left>
      <right style="thin">
        <color theme="0" tint="-0.249977111117893"/>
      </right>
      <top style="thin">
        <color theme="0" tint="-0.499984740745262"/>
      </top>
      <bottom/>
      <diagonal/>
    </border>
    <border>
      <left style="thin">
        <color theme="0" tint="-0.249977111117893"/>
      </left>
      <right/>
      <top style="thin">
        <color theme="0" tint="-0.499984740745262"/>
      </top>
      <bottom/>
      <diagonal/>
    </border>
    <border>
      <left style="thin">
        <color theme="0" tint="-0.249977111117893"/>
      </left>
      <right style="thin">
        <color theme="0" tint="-0.34998626667073579"/>
      </right>
      <top/>
      <bottom style="thin">
        <color theme="0" tint="-0.499984740745262"/>
      </bottom>
      <diagonal/>
    </border>
    <border>
      <left style="thin">
        <color theme="0" tint="-0.34998626667073579"/>
      </left>
      <right style="thin">
        <color theme="0" tint="-0.249977111117893"/>
      </right>
      <top/>
      <bottom style="thin">
        <color theme="0" tint="-0.499984740745262"/>
      </bottom>
      <diagonal/>
    </border>
    <border>
      <left/>
      <right style="thin">
        <color theme="0" tint="-0.249977111117893"/>
      </right>
      <top/>
      <bottom/>
      <diagonal/>
    </border>
    <border>
      <left style="thin">
        <color theme="0" tint="-0.24994659260841701"/>
      </left>
      <right style="thin">
        <color theme="0" tint="-0.499984740745262"/>
      </right>
      <top style="thin">
        <color theme="0" tint="-0.499984740745262"/>
      </top>
      <bottom/>
      <diagonal/>
    </border>
    <border>
      <left style="thin">
        <color theme="0" tint="-0.24994659260841701"/>
      </left>
      <right style="thin">
        <color theme="0" tint="-0.499984740745262"/>
      </right>
      <top/>
      <bottom/>
      <diagonal/>
    </border>
    <border>
      <left style="thin">
        <color theme="0" tint="-0.24994659260841701"/>
      </left>
      <right style="thin">
        <color theme="0" tint="-0.24994659260841701"/>
      </right>
      <top style="thin">
        <color theme="0" tint="-0.34998626667073579"/>
      </top>
      <bottom style="thin">
        <color theme="0" tint="-0.34998626667073579"/>
      </bottom>
      <diagonal/>
    </border>
    <border>
      <left style="thin">
        <color theme="0" tint="-0.24994659260841701"/>
      </left>
      <right style="thin">
        <color theme="0" tint="-0.499984740745262"/>
      </right>
      <top style="thin">
        <color theme="0" tint="-0.34998626667073579"/>
      </top>
      <bottom style="thin">
        <color theme="0" tint="-0.34998626667073579"/>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style="thin">
        <color theme="0" tint="-0.249977111117893"/>
      </right>
      <top style="thin">
        <color theme="0" tint="-0.34998626667073579"/>
      </top>
      <bottom style="thin">
        <color theme="0" tint="-0.34998626667073579"/>
      </bottom>
      <diagonal/>
    </border>
    <border>
      <left style="thin">
        <color theme="0" tint="-0.499984740745262"/>
      </left>
      <right style="thin">
        <color theme="0" tint="-0.249977111117893"/>
      </right>
      <top style="thin">
        <color theme="0" tint="-0.34998626667073579"/>
      </top>
      <bottom style="thin">
        <color theme="0" tint="-0.34998626667073579"/>
      </bottom>
      <diagonal/>
    </border>
    <border>
      <left style="thin">
        <color theme="0" tint="-0.249977111117893"/>
      </left>
      <right style="thin">
        <color theme="0" tint="-0.499984740745262"/>
      </right>
      <top style="thin">
        <color theme="0" tint="-0.34998626667073579"/>
      </top>
      <bottom style="thin">
        <color theme="0" tint="-0.34998626667073579"/>
      </bottom>
      <diagonal/>
    </border>
    <border>
      <left/>
      <right style="thin">
        <color theme="0" tint="-0.249977111117893"/>
      </right>
      <top style="thin">
        <color theme="0" tint="-0.499984740745262"/>
      </top>
      <bottom/>
      <diagonal/>
    </border>
    <border>
      <left style="thin">
        <color theme="0" tint="-0.499984740745262"/>
      </left>
      <right style="thin">
        <color theme="0" tint="-0.24994659260841701"/>
      </right>
      <top/>
      <bottom style="thin">
        <color theme="0" tint="-0.249977111117893"/>
      </bottom>
      <diagonal/>
    </border>
    <border>
      <left style="thin">
        <color theme="0" tint="-0.499984740745262"/>
      </left>
      <right style="thin">
        <color theme="0" tint="-0.24994659260841701"/>
      </right>
      <top style="thin">
        <color theme="0" tint="-0.34998626667073579"/>
      </top>
      <bottom style="thin">
        <color theme="0" tint="-0.34998626667073579"/>
      </bottom>
      <diagonal/>
    </border>
    <border>
      <left/>
      <right style="thin">
        <color theme="0" tint="-0.249977111117893"/>
      </right>
      <top style="thin">
        <color theme="0" tint="-0.34998626667073579"/>
      </top>
      <bottom style="thin">
        <color theme="0" tint="-0.34998626667073579"/>
      </bottom>
      <diagonal/>
    </border>
    <border>
      <left/>
      <right style="thin">
        <color theme="0" tint="-0.499984740745262"/>
      </right>
      <top style="thin">
        <color theme="0" tint="-0.499984740745262"/>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499984740745262"/>
      </bottom>
      <diagonal/>
    </border>
    <border>
      <left style="thin">
        <color theme="0" tint="-0.499984740745262"/>
      </left>
      <right style="thin">
        <color theme="0" tint="-0.24994659260841701"/>
      </right>
      <top/>
      <bottom/>
      <diagonal/>
    </border>
    <border>
      <left/>
      <right style="thin">
        <color theme="0" tint="-0.34998626667073579"/>
      </right>
      <top/>
      <bottom style="thin">
        <color theme="0" tint="-0.249977111117893"/>
      </bottom>
      <diagonal/>
    </border>
    <border>
      <left style="thin">
        <color theme="0" tint="-0.34998626667073579"/>
      </left>
      <right/>
      <top/>
      <bottom style="thin">
        <color theme="0" tint="-0.249977111117893"/>
      </bottom>
      <diagonal/>
    </border>
    <border>
      <left/>
      <right/>
      <top/>
      <bottom style="thin">
        <color theme="0" tint="-0.249977111117893"/>
      </bottom>
      <diagonal/>
    </border>
    <border>
      <left style="thin">
        <color theme="0" tint="-0.499984740745262"/>
      </left>
      <right/>
      <top style="thin">
        <color theme="0" tint="-0.499984740745262"/>
      </top>
      <bottom style="thin">
        <color theme="0" tint="-0.249977111117893"/>
      </bottom>
      <diagonal/>
    </border>
    <border>
      <left/>
      <right style="thin">
        <color theme="0" tint="-0.499984740745262"/>
      </right>
      <top style="thin">
        <color theme="0" tint="-0.499984740745262"/>
      </top>
      <bottom style="thin">
        <color theme="0" tint="-0.249977111117893"/>
      </bottom>
      <diagonal/>
    </border>
    <border>
      <left style="thin">
        <color theme="0" tint="-0.249977111117893"/>
      </left>
      <right/>
      <top style="thin">
        <color theme="0" tint="-0.34998626667073579"/>
      </top>
      <bottom style="thin">
        <color theme="0" tint="-0.34998626667073579"/>
      </bottom>
      <diagonal/>
    </border>
    <border>
      <left style="thin">
        <color theme="0" tint="-0.24994659260841701"/>
      </left>
      <right/>
      <top/>
      <bottom style="thin">
        <color theme="0" tint="-0.499984740745262"/>
      </bottom>
      <diagonal/>
    </border>
    <border>
      <left style="thin">
        <color theme="0" tint="-0.34998626667073579"/>
      </left>
      <right style="thin">
        <color theme="0" tint="-0.34998626667073579"/>
      </right>
      <top style="thin">
        <color theme="0" tint="-0.499984740745262"/>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right style="thin">
        <color theme="0" tint="-0.34998626667073579"/>
      </right>
      <top/>
      <bottom style="thin">
        <color theme="0" tint="-0.499984740745262"/>
      </bottom>
      <diagonal/>
    </border>
    <border>
      <left style="thin">
        <color theme="0" tint="-0.249977111117893"/>
      </left>
      <right style="thin">
        <color theme="0" tint="-0.24994659260841701"/>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249977111117893"/>
      </bottom>
      <diagonal/>
    </border>
    <border>
      <left/>
      <right style="thin">
        <color theme="0" tint="-0.34998626667073579"/>
      </right>
      <top style="thin">
        <color theme="0" tint="-0.34998626667073579"/>
      </top>
      <bottom style="thin">
        <color theme="0" tint="-0.249977111117893"/>
      </bottom>
      <diagonal/>
    </border>
    <border>
      <left style="thin">
        <color theme="0" tint="-0.34998626667073579"/>
      </left>
      <right/>
      <top style="thin">
        <color theme="0" tint="-0.249977111117893"/>
      </top>
      <bottom style="thin">
        <color theme="0" tint="-0.499984740745262"/>
      </bottom>
      <diagonal/>
    </border>
    <border>
      <left/>
      <right/>
      <top style="thin">
        <color theme="0" tint="-0.34998626667073579"/>
      </top>
      <bottom style="thin">
        <color theme="0" tint="-0.499984740745262"/>
      </bottom>
      <diagonal/>
    </border>
    <border>
      <left/>
      <right style="thin">
        <color theme="0" tint="-0.34998626667073579"/>
      </right>
      <top style="thin">
        <color theme="0" tint="-0.499984740745262"/>
      </top>
      <bottom/>
      <diagonal/>
    </border>
    <border>
      <left style="thin">
        <color theme="0" tint="-0.499984740745262"/>
      </left>
      <right/>
      <top style="thin">
        <color theme="0" tint="-0.34998626667073579"/>
      </top>
      <bottom style="thin">
        <color theme="0" tint="-0.249977111117893"/>
      </bottom>
      <diagonal/>
    </border>
    <border>
      <left style="thin">
        <color theme="0" tint="-0.249977111117893"/>
      </left>
      <right style="thin">
        <color theme="0" tint="-0.499984740745262"/>
      </right>
      <top style="thin">
        <color theme="0" tint="-0.34998626667073579"/>
      </top>
      <bottom style="thin">
        <color theme="0" tint="-0.249977111117893"/>
      </bottom>
      <diagonal/>
    </border>
    <border>
      <left style="thin">
        <color theme="0" tint="-0.249977111117893"/>
      </left>
      <right style="thin">
        <color theme="0" tint="-0.249977111117893"/>
      </right>
      <top style="thin">
        <color theme="0" tint="-0.34998626667073579"/>
      </top>
      <bottom style="thin">
        <color theme="0" tint="-0.499984740745262"/>
      </bottom>
      <diagonal/>
    </border>
    <border>
      <left style="thin">
        <color theme="1" tint="0.34998626667073579"/>
      </left>
      <right style="thin">
        <color theme="0" tint="-0.249977111117893"/>
      </right>
      <top/>
      <bottom/>
      <diagonal/>
    </border>
    <border>
      <left style="thin">
        <color theme="0" tint="-0.249977111117893"/>
      </left>
      <right style="thin">
        <color theme="1" tint="0.34998626667073579"/>
      </right>
      <top/>
      <bottom/>
      <diagonal/>
    </border>
    <border>
      <left style="thin">
        <color theme="0" tint="-0.24994659260841701"/>
      </left>
      <right style="thin">
        <color theme="0" tint="-0.249977111117893"/>
      </right>
      <top/>
      <bottom style="thin">
        <color theme="0" tint="-0.249977111117893"/>
      </bottom>
      <diagonal/>
    </border>
    <border>
      <left style="thin">
        <color theme="0" tint="-0.34998626667073579"/>
      </left>
      <right style="thin">
        <color theme="0" tint="-0.499984740745262"/>
      </right>
      <top style="thin">
        <color theme="0" tint="-0.499984740745262"/>
      </top>
      <bottom style="thin">
        <color theme="0" tint="-0.34998626667073579"/>
      </bottom>
      <diagonal/>
    </border>
    <border>
      <left style="thin">
        <color theme="0" tint="-0.34998626667073579"/>
      </left>
      <right style="thin">
        <color theme="0" tint="-0.499984740745262"/>
      </right>
      <top style="thin">
        <color theme="0" tint="-0.34998626667073579"/>
      </top>
      <bottom style="thin">
        <color theme="0" tint="-0.34998626667073579"/>
      </bottom>
      <diagonal/>
    </border>
    <border>
      <left style="thin">
        <color theme="0" tint="-0.34998626667073579"/>
      </left>
      <right style="thin">
        <color theme="0" tint="-0.499984740745262"/>
      </right>
      <top style="thin">
        <color theme="0" tint="-0.34998626667073579"/>
      </top>
      <bottom style="thin">
        <color theme="0" tint="-0.499984740745262"/>
      </bottom>
      <diagonal/>
    </border>
    <border>
      <left style="thin">
        <color theme="0" tint="-0.34998626667073579"/>
      </left>
      <right/>
      <top style="thin">
        <color theme="0" tint="-0.499984740745262"/>
      </top>
      <bottom style="thin">
        <color theme="0" tint="-0.34998626667073579"/>
      </bottom>
      <diagonal/>
    </border>
    <border>
      <left style="thin">
        <color theme="0" tint="-0.499984740745262"/>
      </left>
      <right style="thin">
        <color theme="0" tint="-0.249977111117893"/>
      </right>
      <top/>
      <bottom/>
      <diagonal/>
    </border>
    <border>
      <left style="thin">
        <color theme="0" tint="-0.499984740745262"/>
      </left>
      <right style="thin">
        <color theme="0" tint="-0.249977111117893"/>
      </right>
      <top style="thin">
        <color theme="0" tint="-0.34998626667073579"/>
      </top>
      <bottom style="thin">
        <color theme="0" tint="-0.499984740745262"/>
      </bottom>
      <diagonal/>
    </border>
    <border>
      <left style="thin">
        <color theme="0" tint="-0.249977111117893"/>
      </left>
      <right/>
      <top/>
      <bottom/>
      <diagonal/>
    </border>
    <border>
      <left style="thin">
        <color indexed="64"/>
      </left>
      <right style="thin">
        <color indexed="64"/>
      </right>
      <top style="thin">
        <color indexed="64"/>
      </top>
      <bottom style="thin">
        <color indexed="64"/>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1" tint="0.34998626667073579"/>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thin">
        <color theme="0" tint="-0.249977111117893"/>
      </right>
      <top/>
      <bottom style="thin">
        <color theme="1" tint="0.34998626667073579"/>
      </bottom>
      <diagonal/>
    </border>
    <border>
      <left style="thin">
        <color theme="1" tint="0.34998626667073579"/>
      </left>
      <right style="thin">
        <color theme="0" tint="-0.249977111117893"/>
      </right>
      <top/>
      <bottom style="thin">
        <color theme="0" tint="-0.499984740745262"/>
      </bottom>
      <diagonal/>
    </border>
    <border>
      <left style="thin">
        <color theme="0" tint="-0.249977111117893"/>
      </left>
      <right style="thin">
        <color theme="1" tint="0.34998626667073579"/>
      </right>
      <top/>
      <bottom style="thin">
        <color theme="0" tint="-0.499984740745262"/>
      </bottom>
      <diagonal/>
    </border>
    <border>
      <left style="thin">
        <color theme="1" tint="0.34998626667073579"/>
      </left>
      <right style="thin">
        <color theme="0" tint="-0.249977111117893"/>
      </right>
      <top style="thin">
        <color theme="0" tint="-0.24994659260841701"/>
      </top>
      <bottom style="thin">
        <color theme="0" tint="-0.24994659260841701"/>
      </bottom>
      <diagonal/>
    </border>
    <border>
      <left style="thin">
        <color theme="0" tint="-0.249977111117893"/>
      </left>
      <right style="thin">
        <color theme="0" tint="-0.249977111117893"/>
      </right>
      <top style="thin">
        <color theme="0" tint="-0.24994659260841701"/>
      </top>
      <bottom style="thin">
        <color theme="0" tint="-0.24994659260841701"/>
      </bottom>
      <diagonal/>
    </border>
    <border>
      <left style="thin">
        <color theme="0" tint="-0.249977111117893"/>
      </left>
      <right style="thin">
        <color theme="1" tint="0.34998626667073579"/>
      </right>
      <top style="thin">
        <color theme="0" tint="-0.24994659260841701"/>
      </top>
      <bottom style="thin">
        <color theme="0" tint="-0.24994659260841701"/>
      </bottom>
      <diagonal/>
    </border>
    <border>
      <left style="thin">
        <color theme="0" tint="-0.499984740745262"/>
      </left>
      <right style="thin">
        <color theme="0" tint="-0.249977111117893"/>
      </right>
      <top/>
      <bottom style="thin">
        <color theme="0" tint="-0.499984740745262"/>
      </bottom>
      <diagonal/>
    </border>
    <border>
      <left style="thin">
        <color theme="0" tint="-0.34998626667073579"/>
      </left>
      <right style="thin">
        <color theme="0" tint="-0.34998626667073579"/>
      </right>
      <top/>
      <bottom style="thin">
        <color theme="0" tint="-0.499984740745262"/>
      </bottom>
      <diagonal/>
    </border>
    <border>
      <left style="thin">
        <color theme="0" tint="-0.249977111117893"/>
      </left>
      <right style="thin">
        <color theme="0" tint="-0.34998626667073579"/>
      </right>
      <top style="thin">
        <color theme="0" tint="-0.24994659260841701"/>
      </top>
      <bottom style="thin">
        <color theme="0" tint="-0.24994659260841701"/>
      </bottom>
      <diagonal/>
    </border>
    <border>
      <left style="thin">
        <color theme="0" tint="-0.34998626667073579"/>
      </left>
      <right style="thin">
        <color theme="0" tint="-0.34998626667073579"/>
      </right>
      <top style="thin">
        <color theme="0" tint="-0.24994659260841701"/>
      </top>
      <bottom style="thin">
        <color theme="0" tint="-0.24994659260841701"/>
      </bottom>
      <diagonal/>
    </border>
    <border>
      <left style="thin">
        <color theme="0" tint="-0.34998626667073579"/>
      </left>
      <right style="thin">
        <color theme="0" tint="-0.249977111117893"/>
      </right>
      <top style="thin">
        <color theme="0" tint="-0.24994659260841701"/>
      </top>
      <bottom style="thin">
        <color theme="0" tint="-0.24994659260841701"/>
      </bottom>
      <diagonal/>
    </border>
    <border>
      <left style="thin">
        <color theme="0" tint="-0.499984740745262"/>
      </left>
      <right/>
      <top style="thin">
        <color theme="0" tint="-0.249977111117893"/>
      </top>
      <bottom/>
      <diagonal/>
    </border>
    <border>
      <left style="thin">
        <color theme="0" tint="-0.499984740745262"/>
      </left>
      <right/>
      <top style="thin">
        <color theme="0" tint="-0.34998626667073579"/>
      </top>
      <bottom/>
      <diagonal/>
    </border>
    <border>
      <left style="thin">
        <color theme="0" tint="-0.499984740745262"/>
      </left>
      <right/>
      <top/>
      <bottom style="thin">
        <color theme="0" tint="-0.34998626667073579"/>
      </bottom>
      <diagonal/>
    </border>
    <border>
      <left style="thin">
        <color theme="0" tint="-0.24994659260841701"/>
      </left>
      <right style="thin">
        <color theme="0" tint="-0.24994659260841701"/>
      </right>
      <top style="thin">
        <color theme="0" tint="-0.34998626667073579"/>
      </top>
      <bottom style="thin">
        <color theme="0" tint="-0.499984740745262"/>
      </bottom>
      <diagonal/>
    </border>
    <border>
      <left style="thin">
        <color theme="0" tint="-0.249977111117893"/>
      </left>
      <right/>
      <top style="thin">
        <color theme="0" tint="-0.34998626667073579"/>
      </top>
      <bottom style="thin">
        <color theme="0" tint="-0.499984740745262"/>
      </bottom>
      <diagonal/>
    </border>
    <border>
      <left style="thin">
        <color theme="0" tint="-0.499984740745262"/>
      </left>
      <right style="thin">
        <color theme="0" tint="-0.499984740745262"/>
      </right>
      <top style="thin">
        <color theme="0" tint="-0.34998626667073579"/>
      </top>
      <bottom/>
      <diagonal/>
    </border>
    <border>
      <left style="thin">
        <color theme="0" tint="-0.24994659260841701"/>
      </left>
      <right style="thin">
        <color theme="0" tint="-0.499984740745262"/>
      </right>
      <top style="thin">
        <color theme="0" tint="-0.34998626667073579"/>
      </top>
      <bottom style="thin">
        <color theme="0" tint="-0.499984740745262"/>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style="thin">
        <color theme="0" tint="-0.34998626667073579"/>
      </bottom>
      <diagonal/>
    </border>
    <border>
      <left/>
      <right style="thin">
        <color theme="0" tint="-0.34998626667073579"/>
      </right>
      <top/>
      <bottom style="thin">
        <color theme="0" tint="-0.34998626667073579"/>
      </bottom>
      <diagonal/>
    </border>
    <border>
      <left/>
      <right style="thin">
        <color theme="0" tint="-0.34998626667073579"/>
      </right>
      <top style="thin">
        <color theme="0" tint="-0.34998626667073579"/>
      </top>
      <bottom style="thin">
        <color theme="0" tint="-0.499984740745262"/>
      </bottom>
      <diagonal/>
    </border>
    <border>
      <left/>
      <right style="thin">
        <color theme="0" tint="-0.24994659260841701"/>
      </right>
      <top style="thin">
        <color theme="0" tint="-0.34998626667073579"/>
      </top>
      <bottom style="thin">
        <color theme="0" tint="-0.249977111117893"/>
      </bottom>
      <diagonal/>
    </border>
    <border>
      <left/>
      <right style="thin">
        <color theme="0" tint="-0.24994659260841701"/>
      </right>
      <top style="thin">
        <color theme="0" tint="-0.249977111117893"/>
      </top>
      <bottom style="thin">
        <color theme="0" tint="-0.499984740745262"/>
      </bottom>
      <diagonal/>
    </border>
    <border>
      <left/>
      <right style="thin">
        <color theme="0" tint="-0.24994659260841701"/>
      </right>
      <top style="thin">
        <color theme="0" tint="-0.499984740745262"/>
      </top>
      <bottom/>
      <diagonal/>
    </border>
    <border>
      <left/>
      <right style="thin">
        <color theme="0" tint="-0.24994659260841701"/>
      </right>
      <top style="thin">
        <color theme="0" tint="-0.499984740745262"/>
      </top>
      <bottom style="thin">
        <color theme="0" tint="-0.34998626667073579"/>
      </bottom>
      <diagonal/>
    </border>
    <border>
      <left/>
      <right style="thin">
        <color theme="1" tint="0.499984740745262"/>
      </right>
      <top style="thin">
        <color theme="0" tint="-0.499984740745262"/>
      </top>
      <bottom style="thin">
        <color theme="0" tint="-0.34998626667073579"/>
      </bottom>
      <diagonal/>
    </border>
    <border>
      <left/>
      <right style="thin">
        <color theme="1" tint="0.499984740745262"/>
      </right>
      <top style="thin">
        <color theme="0" tint="-0.34998626667073579"/>
      </top>
      <bottom style="thin">
        <color theme="0" tint="-0.34998626667073579"/>
      </bottom>
      <diagonal/>
    </border>
    <border>
      <left/>
      <right style="thin">
        <color theme="1" tint="0.499984740745262"/>
      </right>
      <top style="thin">
        <color theme="0" tint="-0.34998626667073579"/>
      </top>
      <bottom style="thin">
        <color theme="0" tint="-0.499984740745262"/>
      </bottom>
      <diagonal/>
    </border>
    <border>
      <left/>
      <right style="thin">
        <color theme="1" tint="0.499984740745262"/>
      </right>
      <top/>
      <bottom style="thin">
        <color theme="0" tint="-0.499984740745262"/>
      </bottom>
      <diagonal/>
    </border>
    <border>
      <left style="thin">
        <color theme="0" tint="-0.24994659260841701"/>
      </left>
      <right style="thin">
        <color theme="0" tint="-0.249977111117893"/>
      </right>
      <top style="thin">
        <color theme="0" tint="-0.34998626667073579"/>
      </top>
      <bottom style="thin">
        <color theme="0" tint="-0.249977111117893"/>
      </bottom>
      <diagonal/>
    </border>
    <border>
      <left style="thin">
        <color theme="0" tint="-0.499984740745262"/>
      </left>
      <right style="thin">
        <color theme="0" tint="-0.249977111117893"/>
      </right>
      <top style="thin">
        <color theme="0" tint="-0.34998626667073579"/>
      </top>
      <bottom style="thin">
        <color theme="0" tint="-0.249977111117893"/>
      </bottom>
      <diagonal/>
    </border>
    <border>
      <left style="thin">
        <color theme="0" tint="-0.249977111117893"/>
      </left>
      <right style="thin">
        <color theme="0" tint="-0.499984740745262"/>
      </right>
      <top style="thin">
        <color theme="0" tint="-0.34998626667073579"/>
      </top>
      <bottom/>
      <diagonal/>
    </border>
    <border>
      <left style="thin">
        <color theme="0" tint="-0.249977111117893"/>
      </left>
      <right style="thin">
        <color theme="0" tint="-0.24994659260841701"/>
      </right>
      <top style="thin">
        <color theme="0" tint="-0.34998626667073579"/>
      </top>
      <bottom/>
      <diagonal/>
    </border>
    <border>
      <left style="thin">
        <color theme="0" tint="-0.249977111117893"/>
      </left>
      <right style="thin">
        <color theme="0" tint="-0.24994659260841701"/>
      </right>
      <top/>
      <bottom style="thin">
        <color theme="0" tint="-0.499984740745262"/>
      </bottom>
      <diagonal/>
    </border>
    <border>
      <left style="thin">
        <color theme="0" tint="-0.249977111117893"/>
      </left>
      <right style="thin">
        <color theme="0" tint="-0.24994659260841701"/>
      </right>
      <top style="thin">
        <color theme="0" tint="-0.249977111117893"/>
      </top>
      <bottom/>
      <diagonal/>
    </border>
    <border>
      <left style="thin">
        <color theme="0" tint="-0.249977111117893"/>
      </left>
      <right style="thin">
        <color theme="0" tint="-0.24994659260841701"/>
      </right>
      <top/>
      <bottom style="thin">
        <color theme="1" tint="0.34998626667073579"/>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theme="0"/>
      </bottom>
      <diagonal/>
    </border>
    <border>
      <left style="thin">
        <color indexed="64"/>
      </left>
      <right style="thin">
        <color indexed="64"/>
      </right>
      <top style="thin">
        <color theme="0"/>
      </top>
      <bottom style="thin">
        <color theme="0"/>
      </bottom>
      <diagonal/>
    </border>
    <border>
      <left style="thin">
        <color indexed="64"/>
      </left>
      <right style="thin">
        <color indexed="64"/>
      </right>
      <top style="thin">
        <color theme="0"/>
      </top>
      <bottom style="thin">
        <color indexed="64"/>
      </bottom>
      <diagonal/>
    </border>
    <border>
      <left style="thin">
        <color indexed="64"/>
      </left>
      <right style="thin">
        <color indexed="64"/>
      </right>
      <top style="thin">
        <color theme="0"/>
      </top>
      <bottom/>
      <diagonal/>
    </border>
    <border>
      <left style="thin">
        <color indexed="64"/>
      </left>
      <right style="thin">
        <color indexed="64"/>
      </right>
      <top/>
      <bottom style="thin">
        <color theme="0"/>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92">
    <xf numFmtId="0" fontId="0" fillId="0" borderId="0"/>
    <xf numFmtId="44" fontId="3" fillId="0" borderId="0" applyFont="0" applyFill="0" applyBorder="0" applyAlignment="0" applyProtection="0"/>
    <xf numFmtId="0" fontId="3" fillId="0" borderId="0"/>
    <xf numFmtId="0" fontId="3" fillId="0" borderId="0"/>
    <xf numFmtId="0" fontId="3" fillId="0" borderId="0"/>
    <xf numFmtId="9" fontId="3" fillId="0" borderId="0" applyFon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16" fillId="0" borderId="0"/>
    <xf numFmtId="0" fontId="16" fillId="0" borderId="0"/>
  </cellStyleXfs>
  <cellXfs count="582">
    <xf numFmtId="0" fontId="0" fillId="0" borderId="0" xfId="0"/>
    <xf numFmtId="0" fontId="10" fillId="5" borderId="0" xfId="0" applyFont="1" applyFill="1" applyAlignment="1">
      <alignment vertical="center"/>
    </xf>
    <xf numFmtId="0" fontId="3" fillId="5" borderId="0" xfId="0" applyFont="1" applyFill="1" applyAlignment="1">
      <alignment vertical="center"/>
    </xf>
    <xf numFmtId="0" fontId="3" fillId="4" borderId="0" xfId="0" applyFont="1" applyFill="1" applyAlignment="1">
      <alignment vertical="center"/>
    </xf>
    <xf numFmtId="0" fontId="3" fillId="5" borderId="7" xfId="0" applyFont="1" applyFill="1" applyBorder="1" applyAlignment="1">
      <alignment horizontal="left" vertical="center" wrapText="1"/>
    </xf>
    <xf numFmtId="0" fontId="3" fillId="5" borderId="9" xfId="0" applyFont="1" applyFill="1" applyBorder="1" applyAlignment="1">
      <alignment vertical="center"/>
    </xf>
    <xf numFmtId="0" fontId="3" fillId="5" borderId="3" xfId="0" applyFont="1" applyFill="1" applyBorder="1" applyAlignment="1">
      <alignment vertical="center"/>
    </xf>
    <xf numFmtId="0" fontId="3" fillId="5" borderId="4" xfId="0" applyFont="1" applyFill="1" applyBorder="1" applyAlignment="1">
      <alignment vertical="center"/>
    </xf>
    <xf numFmtId="0" fontId="3" fillId="5" borderId="5" xfId="0" applyFont="1" applyFill="1" applyBorder="1" applyAlignment="1">
      <alignment vertical="center"/>
    </xf>
    <xf numFmtId="0" fontId="3" fillId="5" borderId="6" xfId="0" applyFont="1" applyFill="1" applyBorder="1" applyAlignment="1">
      <alignment vertical="center"/>
    </xf>
    <xf numFmtId="0" fontId="15" fillId="5" borderId="0" xfId="0" applyFont="1" applyFill="1" applyAlignment="1">
      <alignment horizontal="left" vertical="center"/>
    </xf>
    <xf numFmtId="0" fontId="10" fillId="5" borderId="7" xfId="0" applyFont="1" applyFill="1" applyBorder="1" applyAlignment="1">
      <alignment vertical="center"/>
    </xf>
    <xf numFmtId="0" fontId="10" fillId="4" borderId="0" xfId="0" applyFont="1" applyFill="1" applyAlignment="1">
      <alignment vertical="center"/>
    </xf>
    <xf numFmtId="49" fontId="5" fillId="5" borderId="0" xfId="0" applyNumberFormat="1" applyFont="1" applyFill="1" applyAlignment="1">
      <alignment vertical="center"/>
    </xf>
    <xf numFmtId="49" fontId="13" fillId="5" borderId="0" xfId="0" applyNumberFormat="1" applyFont="1" applyFill="1" applyAlignment="1">
      <alignment vertical="center"/>
    </xf>
    <xf numFmtId="0" fontId="3" fillId="5" borderId="7" xfId="0" applyFont="1" applyFill="1" applyBorder="1" applyAlignment="1">
      <alignment vertical="center"/>
    </xf>
    <xf numFmtId="0" fontId="20" fillId="4" borderId="0" xfId="0" applyFont="1" applyFill="1" applyAlignment="1">
      <alignment vertical="center" wrapText="1"/>
    </xf>
    <xf numFmtId="49" fontId="13" fillId="5" borderId="0" xfId="0" applyNumberFormat="1" applyFont="1" applyFill="1" applyAlignment="1">
      <alignment vertical="center" wrapText="1"/>
    </xf>
    <xf numFmtId="49" fontId="3" fillId="5" borderId="0" xfId="0" applyNumberFormat="1" applyFont="1" applyFill="1" applyAlignment="1">
      <alignment vertical="center"/>
    </xf>
    <xf numFmtId="0" fontId="10" fillId="5" borderId="4" xfId="0" applyFont="1" applyFill="1" applyBorder="1"/>
    <xf numFmtId="0" fontId="10" fillId="5" borderId="0" xfId="0" applyFont="1" applyFill="1"/>
    <xf numFmtId="49" fontId="5" fillId="4" borderId="0" xfId="0" applyNumberFormat="1" applyFont="1" applyFill="1" applyAlignment="1">
      <alignment vertical="top" wrapText="1"/>
    </xf>
    <xf numFmtId="0" fontId="8" fillId="5" borderId="0" xfId="0" applyFont="1" applyFill="1"/>
    <xf numFmtId="0" fontId="8" fillId="5" borderId="0" xfId="0" applyFont="1" applyFill="1" applyAlignment="1">
      <alignment vertical="top"/>
    </xf>
    <xf numFmtId="49" fontId="3" fillId="5" borderId="0" xfId="0" applyNumberFormat="1" applyFont="1" applyFill="1" applyAlignment="1">
      <alignment vertical="top"/>
    </xf>
    <xf numFmtId="44" fontId="3" fillId="5" borderId="0" xfId="0" applyNumberFormat="1" applyFont="1" applyFill="1" applyAlignment="1">
      <alignment vertical="center" wrapText="1"/>
    </xf>
    <xf numFmtId="49" fontId="23" fillId="5" borderId="0" xfId="0" applyNumberFormat="1" applyFont="1" applyFill="1" applyAlignment="1">
      <alignment vertical="top"/>
    </xf>
    <xf numFmtId="49" fontId="23" fillId="5" borderId="0" xfId="0" applyNumberFormat="1" applyFont="1" applyFill="1" applyAlignment="1">
      <alignment vertical="top" wrapText="1"/>
    </xf>
    <xf numFmtId="0" fontId="8" fillId="5" borderId="12" xfId="0" applyFont="1" applyFill="1" applyBorder="1"/>
    <xf numFmtId="49" fontId="3" fillId="5" borderId="12" xfId="0" applyNumberFormat="1" applyFont="1" applyFill="1" applyBorder="1" applyAlignment="1">
      <alignment vertical="center"/>
    </xf>
    <xf numFmtId="0" fontId="3" fillId="5" borderId="12" xfId="0" applyFont="1" applyFill="1" applyBorder="1" applyAlignment="1">
      <alignment vertical="center"/>
    </xf>
    <xf numFmtId="0" fontId="5" fillId="4" borderId="0" xfId="0" applyFont="1" applyFill="1" applyAlignment="1">
      <alignment horizontal="left" vertical="top" wrapText="1"/>
    </xf>
    <xf numFmtId="0" fontId="21" fillId="4" borderId="0" xfId="0" applyFont="1" applyFill="1" applyAlignment="1">
      <alignment vertical="center" wrapText="1"/>
    </xf>
    <xf numFmtId="0" fontId="3" fillId="4" borderId="0" xfId="0" applyFont="1" applyFill="1"/>
    <xf numFmtId="49" fontId="3" fillId="4" borderId="0" xfId="0" applyNumberFormat="1" applyFont="1" applyFill="1"/>
    <xf numFmtId="49" fontId="23" fillId="5" borderId="0" xfId="0" applyNumberFormat="1" applyFont="1" applyFill="1" applyAlignment="1">
      <alignment horizontal="left" vertical="top"/>
    </xf>
    <xf numFmtId="0" fontId="3" fillId="5" borderId="8" xfId="0" applyFont="1" applyFill="1" applyBorder="1" applyAlignment="1">
      <alignment vertical="center"/>
    </xf>
    <xf numFmtId="0" fontId="3" fillId="5" borderId="10" xfId="0" applyFont="1" applyFill="1" applyBorder="1" applyAlignment="1">
      <alignment vertical="center"/>
    </xf>
    <xf numFmtId="49" fontId="3" fillId="4" borderId="0" xfId="0" applyNumberFormat="1" applyFont="1" applyFill="1" applyAlignment="1">
      <alignment vertical="center"/>
    </xf>
    <xf numFmtId="9" fontId="3" fillId="4" borderId="0" xfId="5" applyFont="1" applyFill="1" applyBorder="1" applyAlignment="1" applyProtection="1">
      <alignment vertical="center"/>
    </xf>
    <xf numFmtId="0" fontId="5" fillId="4" borderId="0" xfId="0" applyFont="1" applyFill="1" applyAlignment="1">
      <alignment vertical="top" wrapText="1"/>
    </xf>
    <xf numFmtId="0" fontId="5" fillId="4" borderId="0" xfId="0" applyFont="1" applyFill="1" applyAlignment="1">
      <alignment horizontal="left" vertical="center" wrapText="1"/>
    </xf>
    <xf numFmtId="0" fontId="3" fillId="4" borderId="13" xfId="0" applyFont="1" applyFill="1" applyBorder="1" applyAlignment="1">
      <alignment vertical="center"/>
    </xf>
    <xf numFmtId="49" fontId="23" fillId="4" borderId="13" xfId="0" applyNumberFormat="1" applyFont="1" applyFill="1" applyBorder="1" applyAlignment="1">
      <alignment vertical="top"/>
    </xf>
    <xf numFmtId="49" fontId="23" fillId="4" borderId="13" xfId="0" applyNumberFormat="1" applyFont="1" applyFill="1" applyBorder="1" applyAlignment="1">
      <alignment vertical="top" wrapText="1"/>
    </xf>
    <xf numFmtId="0" fontId="3" fillId="3" borderId="17" xfId="0" applyFont="1" applyFill="1" applyBorder="1" applyAlignment="1" applyProtection="1">
      <alignment horizontal="center" vertical="center"/>
      <protection hidden="1"/>
    </xf>
    <xf numFmtId="0" fontId="18" fillId="2" borderId="0" xfId="0" applyFont="1" applyFill="1" applyProtection="1">
      <protection hidden="1"/>
    </xf>
    <xf numFmtId="0" fontId="18" fillId="2" borderId="0" xfId="0" applyFont="1" applyFill="1" applyAlignment="1" applyProtection="1">
      <alignment horizontal="left" vertical="center"/>
      <protection hidden="1"/>
    </xf>
    <xf numFmtId="0" fontId="18" fillId="0" borderId="0" xfId="0" applyFont="1" applyProtection="1">
      <protection hidden="1"/>
    </xf>
    <xf numFmtId="0" fontId="3" fillId="0" borderId="0" xfId="0" applyFont="1" applyAlignment="1" applyProtection="1">
      <alignment vertical="center"/>
      <protection hidden="1"/>
    </xf>
    <xf numFmtId="49" fontId="10" fillId="0" borderId="0" xfId="0" applyNumberFormat="1" applyFont="1" applyAlignment="1" applyProtection="1">
      <alignment horizontal="left" vertical="center"/>
      <protection hidden="1"/>
    </xf>
    <xf numFmtId="49" fontId="3" fillId="0" borderId="0" xfId="0" applyNumberFormat="1" applyFont="1" applyAlignment="1" applyProtection="1">
      <alignment vertical="center" wrapText="1"/>
      <protection hidden="1"/>
    </xf>
    <xf numFmtId="44" fontId="3" fillId="0" borderId="0" xfId="1" applyFont="1" applyBorder="1" applyAlignment="1" applyProtection="1">
      <alignment vertical="center" wrapText="1"/>
      <protection hidden="1"/>
    </xf>
    <xf numFmtId="0" fontId="12" fillId="0" borderId="0" xfId="0" applyFont="1" applyAlignment="1" applyProtection="1">
      <alignment vertical="center"/>
      <protection hidden="1"/>
    </xf>
    <xf numFmtId="0" fontId="0" fillId="0" borderId="0" xfId="0" applyProtection="1">
      <protection hidden="1"/>
    </xf>
    <xf numFmtId="0" fontId="13" fillId="0" borderId="0" xfId="0" applyFont="1" applyAlignment="1" applyProtection="1">
      <alignment horizontal="right" vertical="center"/>
      <protection hidden="1"/>
    </xf>
    <xf numFmtId="0" fontId="13" fillId="0" borderId="0" xfId="0" applyFont="1" applyAlignment="1" applyProtection="1">
      <alignment vertical="center"/>
      <protection hidden="1"/>
    </xf>
    <xf numFmtId="44" fontId="13" fillId="0" borderId="0" xfId="1" applyFont="1" applyAlignment="1" applyProtection="1">
      <alignment vertical="center"/>
      <protection hidden="1"/>
    </xf>
    <xf numFmtId="0" fontId="3" fillId="0" borderId="0" xfId="0" applyFont="1" applyAlignment="1" applyProtection="1">
      <alignment horizontal="right" vertical="center"/>
      <protection hidden="1"/>
    </xf>
    <xf numFmtId="44" fontId="3" fillId="0" borderId="0" xfId="1" applyFont="1" applyAlignment="1" applyProtection="1">
      <alignment vertical="center"/>
      <protection hidden="1"/>
    </xf>
    <xf numFmtId="0" fontId="3" fillId="0" borderId="0" xfId="0" applyFont="1" applyAlignment="1" applyProtection="1">
      <alignment horizontal="left" vertical="center"/>
      <protection hidden="1"/>
    </xf>
    <xf numFmtId="9" fontId="3" fillId="0" borderId="0" xfId="0" applyNumberFormat="1" applyFont="1" applyAlignment="1" applyProtection="1">
      <alignment vertical="center"/>
      <protection hidden="1"/>
    </xf>
    <xf numFmtId="49" fontId="0" fillId="5" borderId="0" xfId="0" applyNumberFormat="1" applyFill="1" applyAlignment="1">
      <alignment vertical="center"/>
    </xf>
    <xf numFmtId="44" fontId="10" fillId="0" borderId="0" xfId="1" applyFont="1" applyFill="1" applyBorder="1" applyAlignment="1" applyProtection="1">
      <alignment horizontal="left" vertical="center" wrapText="1"/>
      <protection hidden="1"/>
    </xf>
    <xf numFmtId="0" fontId="10" fillId="6" borderId="15" xfId="0" applyFont="1" applyFill="1" applyBorder="1" applyAlignment="1" applyProtection="1">
      <alignment horizontal="left" vertical="center" wrapText="1" indent="1"/>
      <protection hidden="1"/>
    </xf>
    <xf numFmtId="0" fontId="5" fillId="0" borderId="0" xfId="0" applyFont="1" applyAlignment="1" applyProtection="1">
      <alignment vertical="center"/>
      <protection hidden="1"/>
    </xf>
    <xf numFmtId="49" fontId="3" fillId="6" borderId="17" xfId="1" applyNumberFormat="1" applyFont="1" applyFill="1" applyBorder="1" applyAlignment="1" applyProtection="1">
      <alignment horizontal="center" vertical="center" wrapText="1"/>
      <protection hidden="1"/>
    </xf>
    <xf numFmtId="44" fontId="3" fillId="6" borderId="17" xfId="1" applyFont="1" applyFill="1" applyBorder="1" applyAlignment="1" applyProtection="1">
      <alignment horizontal="center" vertical="center" wrapText="1"/>
      <protection hidden="1"/>
    </xf>
    <xf numFmtId="0" fontId="4" fillId="0" borderId="0" xfId="0" applyFont="1" applyAlignment="1" applyProtection="1">
      <alignment vertical="center"/>
      <protection hidden="1"/>
    </xf>
    <xf numFmtId="44" fontId="3" fillId="6" borderId="17" xfId="0" applyNumberFormat="1" applyFont="1" applyFill="1" applyBorder="1" applyAlignment="1" applyProtection="1">
      <alignment horizontal="left" vertical="center" wrapText="1"/>
      <protection hidden="1"/>
    </xf>
    <xf numFmtId="0" fontId="17" fillId="0" borderId="0" xfId="0" applyFont="1" applyProtection="1">
      <protection hidden="1"/>
    </xf>
    <xf numFmtId="0" fontId="5" fillId="0" borderId="0" xfId="0" applyFont="1" applyAlignment="1" applyProtection="1">
      <alignment horizontal="right" vertical="center"/>
      <protection hidden="1"/>
    </xf>
    <xf numFmtId="44" fontId="5" fillId="0" borderId="0" xfId="1" applyFont="1" applyAlignment="1" applyProtection="1">
      <alignment vertical="center"/>
      <protection hidden="1"/>
    </xf>
    <xf numFmtId="9" fontId="5" fillId="0" borderId="0" xfId="0" applyNumberFormat="1" applyFont="1" applyAlignment="1" applyProtection="1">
      <alignment vertical="center"/>
      <protection hidden="1"/>
    </xf>
    <xf numFmtId="0" fontId="0" fillId="0" borderId="0" xfId="0" applyAlignment="1" applyProtection="1">
      <alignment vertical="center"/>
      <protection hidden="1"/>
    </xf>
    <xf numFmtId="0" fontId="3" fillId="0" borderId="0" xfId="0" applyFont="1" applyAlignment="1" applyProtection="1">
      <alignment horizontal="left" vertical="top" wrapText="1"/>
      <protection hidden="1"/>
    </xf>
    <xf numFmtId="0" fontId="19" fillId="0" borderId="0" xfId="0" applyFont="1" applyAlignment="1" applyProtection="1">
      <alignment vertical="center"/>
      <protection hidden="1"/>
    </xf>
    <xf numFmtId="0" fontId="3" fillId="0" borderId="0" xfId="0" applyFont="1" applyAlignment="1" applyProtection="1">
      <alignment vertical="top" wrapText="1"/>
      <protection hidden="1"/>
    </xf>
    <xf numFmtId="49" fontId="3" fillId="3" borderId="17" xfId="1" applyNumberFormat="1" applyFont="1" applyFill="1" applyBorder="1" applyAlignment="1" applyProtection="1">
      <alignment horizontal="center" vertical="center" wrapText="1"/>
      <protection hidden="1"/>
    </xf>
    <xf numFmtId="49" fontId="3" fillId="6" borderId="26" xfId="0" applyNumberFormat="1" applyFont="1" applyFill="1" applyBorder="1" applyAlignment="1" applyProtection="1">
      <alignment horizontal="center" vertical="center" wrapText="1"/>
      <protection hidden="1"/>
    </xf>
    <xf numFmtId="44" fontId="3" fillId="3" borderId="17" xfId="0" applyNumberFormat="1" applyFont="1" applyFill="1" applyBorder="1" applyAlignment="1" applyProtection="1">
      <alignment horizontal="left" vertical="center" wrapText="1"/>
      <protection hidden="1"/>
    </xf>
    <xf numFmtId="49" fontId="10" fillId="3" borderId="15" xfId="0" applyNumberFormat="1" applyFont="1" applyFill="1" applyBorder="1" applyAlignment="1" applyProtection="1">
      <alignment horizontal="center" vertical="center" wrapText="1"/>
      <protection hidden="1"/>
    </xf>
    <xf numFmtId="49" fontId="3" fillId="3" borderId="22" xfId="5" applyNumberFormat="1" applyFont="1" applyFill="1" applyBorder="1" applyAlignment="1" applyProtection="1">
      <alignment horizontal="center" vertical="center" wrapText="1"/>
      <protection hidden="1"/>
    </xf>
    <xf numFmtId="49" fontId="3" fillId="6" borderId="26" xfId="1" applyNumberFormat="1" applyFont="1" applyFill="1" applyBorder="1" applyAlignment="1" applyProtection="1">
      <alignment horizontal="center" vertical="center" wrapText="1"/>
      <protection hidden="1"/>
    </xf>
    <xf numFmtId="49" fontId="3" fillId="6" borderId="27" xfId="5" applyNumberFormat="1" applyFont="1" applyFill="1" applyBorder="1" applyAlignment="1" applyProtection="1">
      <alignment horizontal="center" vertical="center" wrapText="1"/>
      <protection hidden="1"/>
    </xf>
    <xf numFmtId="49" fontId="3" fillId="6" borderId="23" xfId="5" applyNumberFormat="1" applyFont="1" applyFill="1" applyBorder="1" applyAlignment="1" applyProtection="1">
      <alignment horizontal="center" vertical="center" wrapText="1"/>
      <protection hidden="1"/>
    </xf>
    <xf numFmtId="49" fontId="3" fillId="6" borderId="28" xfId="0" applyNumberFormat="1" applyFont="1" applyFill="1" applyBorder="1" applyAlignment="1" applyProtection="1">
      <alignment horizontal="center" vertical="center" wrapText="1"/>
      <protection hidden="1"/>
    </xf>
    <xf numFmtId="49" fontId="3" fillId="3" borderId="17" xfId="0" applyNumberFormat="1" applyFont="1" applyFill="1" applyBorder="1" applyAlignment="1" applyProtection="1">
      <alignment horizontal="center" vertical="center" wrapText="1"/>
      <protection hidden="1"/>
    </xf>
    <xf numFmtId="44" fontId="3" fillId="3" borderId="17" xfId="5" applyNumberFormat="1" applyFont="1" applyFill="1" applyBorder="1" applyAlignment="1" applyProtection="1">
      <alignment vertical="center" wrapText="1"/>
    </xf>
    <xf numFmtId="0" fontId="0" fillId="0" borderId="0" xfId="0" applyAlignment="1" applyProtection="1">
      <alignment vertical="top"/>
      <protection hidden="1"/>
    </xf>
    <xf numFmtId="0" fontId="3" fillId="0" borderId="0" xfId="0" applyFont="1" applyAlignment="1" applyProtection="1">
      <alignment vertical="top"/>
      <protection hidden="1"/>
    </xf>
    <xf numFmtId="0" fontId="30" fillId="5" borderId="4" xfId="0" applyFont="1" applyFill="1" applyBorder="1" applyAlignment="1">
      <alignment vertical="center"/>
    </xf>
    <xf numFmtId="0" fontId="30" fillId="5" borderId="0" xfId="0" applyFont="1" applyFill="1" applyAlignment="1">
      <alignment vertical="center"/>
    </xf>
    <xf numFmtId="49" fontId="31" fillId="5" borderId="0" xfId="0" applyNumberFormat="1" applyFont="1" applyFill="1" applyAlignment="1">
      <alignment vertical="center" wrapText="1"/>
    </xf>
    <xf numFmtId="49" fontId="32" fillId="4" borderId="13" xfId="0" applyNumberFormat="1" applyFont="1" applyFill="1" applyBorder="1" applyAlignment="1">
      <alignment vertical="top" wrapText="1"/>
    </xf>
    <xf numFmtId="49" fontId="32" fillId="5" borderId="0" xfId="0" applyNumberFormat="1" applyFont="1" applyFill="1" applyAlignment="1">
      <alignment vertical="top" wrapText="1"/>
    </xf>
    <xf numFmtId="0" fontId="30" fillId="5" borderId="12" xfId="0" applyFont="1" applyFill="1" applyBorder="1" applyAlignment="1">
      <alignment vertical="center"/>
    </xf>
    <xf numFmtId="0" fontId="30" fillId="4" borderId="0" xfId="0" applyFont="1" applyFill="1" applyAlignment="1">
      <alignment vertical="center"/>
    </xf>
    <xf numFmtId="49" fontId="23" fillId="5" borderId="9" xfId="0" applyNumberFormat="1" applyFont="1" applyFill="1" applyBorder="1" applyAlignment="1">
      <alignment vertical="top"/>
    </xf>
    <xf numFmtId="49" fontId="23" fillId="5" borderId="9" xfId="0" applyNumberFormat="1" applyFont="1" applyFill="1" applyBorder="1" applyAlignment="1">
      <alignment vertical="top" wrapText="1"/>
    </xf>
    <xf numFmtId="49" fontId="32" fillId="5" borderId="9" xfId="0" applyNumberFormat="1" applyFont="1" applyFill="1" applyBorder="1" applyAlignment="1">
      <alignment vertical="top" wrapText="1"/>
    </xf>
    <xf numFmtId="49" fontId="23" fillId="4" borderId="0" xfId="0" applyNumberFormat="1" applyFont="1" applyFill="1" applyAlignment="1">
      <alignment horizontal="left" vertical="top" wrapText="1"/>
    </xf>
    <xf numFmtId="0" fontId="2" fillId="4" borderId="0" xfId="90" applyFont="1" applyFill="1" applyAlignment="1">
      <alignment vertical="center"/>
    </xf>
    <xf numFmtId="0" fontId="2" fillId="5" borderId="6" xfId="90" applyFont="1" applyFill="1" applyBorder="1" applyAlignment="1">
      <alignment vertical="center"/>
    </xf>
    <xf numFmtId="0" fontId="33" fillId="5" borderId="0" xfId="90" applyFont="1" applyFill="1" applyAlignment="1">
      <alignment horizontal="left" vertical="center"/>
    </xf>
    <xf numFmtId="0" fontId="3" fillId="5" borderId="0" xfId="3" applyFill="1" applyAlignment="1">
      <alignment vertical="center" wrapText="1"/>
    </xf>
    <xf numFmtId="0" fontId="2" fillId="5" borderId="7" xfId="90" applyFont="1" applyFill="1" applyBorder="1" applyAlignment="1">
      <alignment vertical="center"/>
    </xf>
    <xf numFmtId="0" fontId="2" fillId="4" borderId="0" xfId="0" applyFont="1" applyFill="1" applyAlignment="1">
      <alignment vertical="center"/>
    </xf>
    <xf numFmtId="0" fontId="30" fillId="5" borderId="0" xfId="3" applyFont="1" applyFill="1" applyAlignment="1">
      <alignment horizontal="left" vertical="center"/>
    </xf>
    <xf numFmtId="0" fontId="5" fillId="4" borderId="0" xfId="0" applyFont="1" applyFill="1"/>
    <xf numFmtId="0" fontId="5" fillId="4" borderId="0" xfId="0" applyFont="1" applyFill="1" applyAlignment="1">
      <alignment vertical="center"/>
    </xf>
    <xf numFmtId="0" fontId="0" fillId="4" borderId="0" xfId="0" applyFill="1"/>
    <xf numFmtId="0" fontId="5" fillId="5" borderId="3" xfId="0" applyFont="1" applyFill="1" applyBorder="1" applyAlignment="1">
      <alignment vertical="center"/>
    </xf>
    <xf numFmtId="0" fontId="5" fillId="5" borderId="4" xfId="0" applyFont="1" applyFill="1" applyBorder="1" applyAlignment="1">
      <alignment vertical="center"/>
    </xf>
    <xf numFmtId="0" fontId="0" fillId="5" borderId="4" xfId="0" applyFill="1" applyBorder="1"/>
    <xf numFmtId="0" fontId="0" fillId="5" borderId="5" xfId="0" applyFill="1" applyBorder="1"/>
    <xf numFmtId="0" fontId="16" fillId="4" borderId="0" xfId="2" applyFont="1" applyFill="1"/>
    <xf numFmtId="0" fontId="16" fillId="5" borderId="6" xfId="2" applyFont="1" applyFill="1" applyBorder="1"/>
    <xf numFmtId="0" fontId="16" fillId="5" borderId="0" xfId="2" applyFont="1" applyFill="1"/>
    <xf numFmtId="0" fontId="16" fillId="5" borderId="7" xfId="2" applyFont="1" applyFill="1" applyBorder="1"/>
    <xf numFmtId="0" fontId="0" fillId="4" borderId="0" xfId="0" applyFill="1" applyAlignment="1">
      <alignment horizontal="left"/>
    </xf>
    <xf numFmtId="0" fontId="5" fillId="5" borderId="6" xfId="0" applyFont="1" applyFill="1" applyBorder="1" applyAlignment="1">
      <alignment vertical="center"/>
    </xf>
    <xf numFmtId="0" fontId="9" fillId="5" borderId="0" xfId="0" applyFont="1" applyFill="1" applyAlignment="1">
      <alignment vertical="center"/>
    </xf>
    <xf numFmtId="0" fontId="5" fillId="5" borderId="0" xfId="0" applyFont="1" applyFill="1" applyAlignment="1">
      <alignment vertical="center"/>
    </xf>
    <xf numFmtId="0" fontId="0" fillId="5" borderId="0" xfId="0" applyFill="1"/>
    <xf numFmtId="0" fontId="0" fillId="5" borderId="7" xfId="0" applyFill="1" applyBorder="1"/>
    <xf numFmtId="0" fontId="11" fillId="5" borderId="0" xfId="0" applyFont="1" applyFill="1" applyAlignment="1">
      <alignment horizontal="left" vertical="center" indent="1"/>
    </xf>
    <xf numFmtId="0" fontId="5" fillId="4" borderId="0" xfId="0" applyFont="1" applyFill="1" applyAlignment="1">
      <alignment horizontal="left"/>
    </xf>
    <xf numFmtId="0" fontId="3" fillId="5" borderId="0" xfId="0" applyFont="1" applyFill="1"/>
    <xf numFmtId="0" fontId="5" fillId="5" borderId="0" xfId="0" applyFont="1" applyFill="1"/>
    <xf numFmtId="0" fontId="6" fillId="5" borderId="0" xfId="0" applyFont="1" applyFill="1" applyAlignment="1">
      <alignment vertical="center" wrapText="1"/>
    </xf>
    <xf numFmtId="0" fontId="10" fillId="5" borderId="0" xfId="0" applyFont="1" applyFill="1" applyAlignment="1">
      <alignment vertical="center" wrapText="1"/>
    </xf>
    <xf numFmtId="44" fontId="3" fillId="5" borderId="0" xfId="1" applyFont="1" applyFill="1" applyBorder="1" applyAlignment="1" applyProtection="1">
      <alignment vertical="center"/>
    </xf>
    <xf numFmtId="0" fontId="5" fillId="5" borderId="7" xfId="0" applyFont="1" applyFill="1" applyBorder="1"/>
    <xf numFmtId="0" fontId="13" fillId="5" borderId="0" xfId="0" applyFont="1" applyFill="1" applyAlignment="1">
      <alignment vertical="center"/>
    </xf>
    <xf numFmtId="0" fontId="5" fillId="5" borderId="7" xfId="0" applyFont="1" applyFill="1" applyBorder="1" applyAlignment="1">
      <alignment vertical="center"/>
    </xf>
    <xf numFmtId="0" fontId="3" fillId="5" borderId="0" xfId="0" applyFont="1" applyFill="1" applyAlignment="1">
      <alignment horizontal="left" vertical="center" indent="1"/>
    </xf>
    <xf numFmtId="44" fontId="5" fillId="5" borderId="7" xfId="1" applyFont="1" applyFill="1" applyBorder="1" applyAlignment="1" applyProtection="1">
      <alignment vertical="center"/>
    </xf>
    <xf numFmtId="0" fontId="0" fillId="5" borderId="0" xfId="0" applyFill="1" applyAlignment="1">
      <alignment vertical="center" wrapText="1"/>
    </xf>
    <xf numFmtId="0" fontId="10" fillId="5" borderId="0" xfId="0" applyFont="1" applyFill="1" applyAlignment="1">
      <alignment horizontal="left" vertical="center" wrapText="1" indent="1"/>
    </xf>
    <xf numFmtId="0" fontId="3" fillId="5" borderId="0" xfId="0" applyFont="1" applyFill="1" applyAlignment="1">
      <alignment horizontal="left" vertical="center"/>
    </xf>
    <xf numFmtId="0" fontId="3" fillId="5" borderId="12" xfId="0" applyFont="1" applyFill="1" applyBorder="1" applyAlignment="1">
      <alignment horizontal="left" vertical="center"/>
    </xf>
    <xf numFmtId="0" fontId="5" fillId="5" borderId="12" xfId="0" applyFont="1" applyFill="1" applyBorder="1"/>
    <xf numFmtId="0" fontId="5" fillId="5" borderId="12" xfId="0" applyFont="1" applyFill="1" applyBorder="1" applyAlignment="1">
      <alignment vertical="center"/>
    </xf>
    <xf numFmtId="0" fontId="5" fillId="5" borderId="0" xfId="0" applyFont="1" applyFill="1" applyAlignment="1">
      <alignment vertical="center" wrapText="1"/>
    </xf>
    <xf numFmtId="0" fontId="7" fillId="5" borderId="7" xfId="0" applyFont="1" applyFill="1" applyBorder="1" applyAlignment="1">
      <alignment vertical="top" wrapText="1"/>
    </xf>
    <xf numFmtId="0" fontId="7" fillId="4" borderId="0" xfId="0" applyFont="1" applyFill="1" applyAlignment="1">
      <alignment vertical="top" wrapText="1"/>
    </xf>
    <xf numFmtId="0" fontId="6" fillId="5" borderId="0" xfId="0" applyFont="1" applyFill="1" applyAlignment="1">
      <alignment vertical="center"/>
    </xf>
    <xf numFmtId="0" fontId="5" fillId="5" borderId="8" xfId="0" applyFont="1" applyFill="1" applyBorder="1" applyAlignment="1">
      <alignment vertical="center"/>
    </xf>
    <xf numFmtId="0" fontId="5" fillId="5" borderId="9" xfId="0" applyFont="1" applyFill="1" applyBorder="1" applyAlignment="1">
      <alignment vertical="center"/>
    </xf>
    <xf numFmtId="0" fontId="11" fillId="5" borderId="9" xfId="0" applyFont="1" applyFill="1" applyBorder="1" applyAlignment="1">
      <alignment horizontal="left" vertical="center" indent="1"/>
    </xf>
    <xf numFmtId="0" fontId="0" fillId="5" borderId="9" xfId="0" applyFill="1" applyBorder="1"/>
    <xf numFmtId="0" fontId="0" fillId="5" borderId="10" xfId="0" applyFill="1" applyBorder="1"/>
    <xf numFmtId="0" fontId="6" fillId="4" borderId="0" xfId="0" applyFont="1" applyFill="1" applyAlignment="1">
      <alignment vertical="center"/>
    </xf>
    <xf numFmtId="0" fontId="30" fillId="4" borderId="42" xfId="0" applyFont="1" applyFill="1" applyBorder="1" applyAlignment="1">
      <alignment horizontal="center" vertical="center"/>
    </xf>
    <xf numFmtId="0" fontId="30" fillId="0" borderId="42" xfId="1" applyNumberFormat="1" applyFont="1" applyFill="1" applyBorder="1" applyAlignment="1" applyProtection="1">
      <alignment horizontal="left" vertical="center" indent="1"/>
    </xf>
    <xf numFmtId="0" fontId="30" fillId="4" borderId="0" xfId="0" applyFont="1" applyFill="1"/>
    <xf numFmtId="0" fontId="7" fillId="4" borderId="0" xfId="0" applyFont="1" applyFill="1" applyAlignment="1">
      <alignment horizontal="left" vertical="center" wrapText="1"/>
    </xf>
    <xf numFmtId="0" fontId="22" fillId="4" borderId="0" xfId="0" applyFont="1" applyFill="1" applyAlignment="1">
      <alignment horizontal="left" vertical="center"/>
    </xf>
    <xf numFmtId="0" fontId="18" fillId="2" borderId="0" xfId="0" applyFont="1" applyFill="1"/>
    <xf numFmtId="0" fontId="18" fillId="2" borderId="0" xfId="0" applyFont="1" applyFill="1" applyAlignment="1">
      <alignment horizontal="left" vertical="center"/>
    </xf>
    <xf numFmtId="0" fontId="18" fillId="0" borderId="0" xfId="0" applyFont="1"/>
    <xf numFmtId="0" fontId="3" fillId="0" borderId="0" xfId="0" applyFont="1" applyAlignment="1">
      <alignment vertical="center"/>
    </xf>
    <xf numFmtId="44" fontId="3" fillId="0" borderId="0" xfId="1" applyFont="1" applyBorder="1" applyAlignment="1" applyProtection="1">
      <alignment vertical="center" wrapText="1"/>
    </xf>
    <xf numFmtId="44" fontId="10" fillId="0" borderId="0" xfId="1" applyFont="1" applyFill="1" applyBorder="1" applyAlignment="1" applyProtection="1">
      <alignment horizontal="left" vertical="center" wrapText="1"/>
    </xf>
    <xf numFmtId="1" fontId="10" fillId="0" borderId="0" xfId="5" applyNumberFormat="1" applyFont="1" applyFill="1" applyBorder="1" applyAlignment="1" applyProtection="1">
      <alignment horizontal="left" vertical="center" wrapText="1"/>
    </xf>
    <xf numFmtId="0" fontId="10" fillId="6" borderId="15" xfId="0" applyFont="1" applyFill="1" applyBorder="1" applyAlignment="1">
      <alignment horizontal="left" vertical="center" wrapText="1" indent="1"/>
    </xf>
    <xf numFmtId="49" fontId="3" fillId="6" borderId="17" xfId="1" applyNumberFormat="1" applyFont="1" applyFill="1" applyBorder="1" applyAlignment="1" applyProtection="1">
      <alignment horizontal="center" vertical="center" wrapText="1"/>
    </xf>
    <xf numFmtId="0" fontId="12" fillId="0" borderId="0" xfId="0" applyFont="1" applyAlignment="1">
      <alignment vertical="center"/>
    </xf>
    <xf numFmtId="0" fontId="19" fillId="0" borderId="0" xfId="0" applyFont="1" applyAlignment="1">
      <alignment vertical="center"/>
    </xf>
    <xf numFmtId="44" fontId="3" fillId="6" borderId="17" xfId="0" applyNumberFormat="1" applyFont="1" applyFill="1" applyBorder="1" applyAlignment="1">
      <alignment horizontal="left" vertical="center" wrapText="1"/>
    </xf>
    <xf numFmtId="0" fontId="13" fillId="0" borderId="0" xfId="0" applyFont="1" applyAlignment="1">
      <alignment horizontal="right" vertical="center"/>
    </xf>
    <xf numFmtId="44" fontId="13" fillId="0" borderId="0" xfId="1" applyFont="1" applyAlignment="1" applyProtection="1">
      <alignment vertical="center"/>
    </xf>
    <xf numFmtId="44" fontId="3" fillId="0" borderId="0" xfId="1" applyFont="1" applyAlignment="1" applyProtection="1">
      <alignment vertical="center"/>
    </xf>
    <xf numFmtId="9" fontId="3" fillId="0" borderId="0" xfId="5" applyFont="1" applyAlignment="1" applyProtection="1">
      <alignment vertical="center"/>
    </xf>
    <xf numFmtId="0" fontId="3" fillId="0" borderId="0" xfId="0" applyFont="1" applyAlignment="1">
      <alignment horizontal="right" vertical="center"/>
    </xf>
    <xf numFmtId="9" fontId="3" fillId="0" borderId="0" xfId="0" applyNumberFormat="1" applyFont="1" applyAlignment="1">
      <alignment vertical="center"/>
    </xf>
    <xf numFmtId="0" fontId="0" fillId="5" borderId="12" xfId="0" applyFill="1" applyBorder="1"/>
    <xf numFmtId="49" fontId="3" fillId="4" borderId="0" xfId="0" applyNumberFormat="1" applyFont="1" applyFill="1" applyAlignment="1">
      <alignment wrapText="1"/>
    </xf>
    <xf numFmtId="0" fontId="34" fillId="4" borderId="0" xfId="91" applyFont="1" applyFill="1" applyAlignment="1">
      <alignment horizontal="right" vertical="center"/>
    </xf>
    <xf numFmtId="0" fontId="34" fillId="4" borderId="0" xfId="2" applyFont="1" applyFill="1" applyAlignment="1">
      <alignment horizontal="right" vertical="center"/>
    </xf>
    <xf numFmtId="0" fontId="20" fillId="4" borderId="0" xfId="90" applyFont="1" applyFill="1" applyAlignment="1">
      <alignment vertical="center"/>
    </xf>
    <xf numFmtId="0" fontId="21" fillId="2" borderId="0" xfId="0" applyFont="1" applyFill="1" applyProtection="1">
      <protection hidden="1"/>
    </xf>
    <xf numFmtId="0" fontId="21" fillId="0" borderId="0" xfId="0" applyFont="1" applyAlignment="1" applyProtection="1">
      <alignment vertical="center"/>
      <protection hidden="1"/>
    </xf>
    <xf numFmtId="0" fontId="21" fillId="0" borderId="0" xfId="0" applyFont="1" applyProtection="1">
      <protection hidden="1"/>
    </xf>
    <xf numFmtId="9" fontId="21" fillId="0" borderId="0" xfId="0" applyNumberFormat="1" applyFont="1" applyAlignment="1" applyProtection="1">
      <alignment vertical="center"/>
      <protection hidden="1"/>
    </xf>
    <xf numFmtId="0" fontId="21" fillId="2" borderId="0" xfId="0" applyFont="1" applyFill="1"/>
    <xf numFmtId="0" fontId="21" fillId="0" borderId="0" xfId="0" applyFont="1" applyAlignment="1">
      <alignment vertical="center"/>
    </xf>
    <xf numFmtId="9" fontId="21" fillId="0" borderId="0" xfId="0" applyNumberFormat="1" applyFont="1" applyAlignment="1">
      <alignment vertical="center"/>
    </xf>
    <xf numFmtId="0" fontId="36" fillId="0" borderId="0" xfId="0" applyFont="1" applyAlignment="1" applyProtection="1">
      <alignment vertical="center"/>
      <protection hidden="1"/>
    </xf>
    <xf numFmtId="9" fontId="36" fillId="0" borderId="0" xfId="0" applyNumberFormat="1" applyFont="1" applyAlignment="1" applyProtection="1">
      <alignment vertical="center"/>
      <protection hidden="1"/>
    </xf>
    <xf numFmtId="44" fontId="3" fillId="3" borderId="16" xfId="0" applyNumberFormat="1" applyFont="1" applyFill="1" applyBorder="1" applyAlignment="1" applyProtection="1">
      <alignment horizontal="left" vertical="center" wrapText="1"/>
      <protection hidden="1"/>
    </xf>
    <xf numFmtId="0" fontId="3" fillId="3" borderId="1" xfId="0" applyFont="1" applyFill="1" applyBorder="1" applyAlignment="1">
      <alignment horizontal="left" vertical="center" indent="1"/>
    </xf>
    <xf numFmtId="0" fontId="3" fillId="3" borderId="13" xfId="0" applyFont="1" applyFill="1" applyBorder="1" applyAlignment="1">
      <alignment horizontal="left" vertical="center" indent="1"/>
    </xf>
    <xf numFmtId="44" fontId="3" fillId="6" borderId="16" xfId="0" applyNumberFormat="1" applyFont="1" applyFill="1" applyBorder="1" applyAlignment="1">
      <alignment horizontal="left" vertical="center" wrapText="1"/>
    </xf>
    <xf numFmtId="0" fontId="1" fillId="4" borderId="0" xfId="90" applyFont="1" applyFill="1" applyAlignment="1">
      <alignment vertical="center"/>
    </xf>
    <xf numFmtId="0" fontId="37" fillId="0" borderId="0" xfId="0" applyFont="1" applyAlignment="1" applyProtection="1">
      <alignment vertical="center"/>
      <protection hidden="1"/>
    </xf>
    <xf numFmtId="10" fontId="30" fillId="4" borderId="38" xfId="1" applyNumberFormat="1" applyFont="1" applyFill="1" applyBorder="1" applyAlignment="1" applyProtection="1">
      <alignment horizontal="center" vertical="center" wrapText="1"/>
      <protection locked="0"/>
    </xf>
    <xf numFmtId="10" fontId="30" fillId="4" borderId="41" xfId="1" applyNumberFormat="1" applyFont="1" applyFill="1" applyBorder="1" applyAlignment="1" applyProtection="1">
      <alignment horizontal="center" vertical="center" wrapText="1"/>
      <protection locked="0"/>
    </xf>
    <xf numFmtId="0" fontId="3" fillId="3" borderId="16" xfId="0" applyFont="1" applyFill="1" applyBorder="1" applyAlignment="1" applyProtection="1">
      <alignment horizontal="center" vertical="center"/>
      <protection hidden="1"/>
    </xf>
    <xf numFmtId="0" fontId="3" fillId="3" borderId="8" xfId="0" applyFont="1" applyFill="1" applyBorder="1" applyAlignment="1" applyProtection="1">
      <alignment horizontal="center" vertical="center"/>
      <protection hidden="1"/>
    </xf>
    <xf numFmtId="0" fontId="3" fillId="3" borderId="9" xfId="0" applyFont="1" applyFill="1" applyBorder="1" applyAlignment="1" applyProtection="1">
      <alignment horizontal="center" vertical="center"/>
      <protection hidden="1"/>
    </xf>
    <xf numFmtId="44" fontId="3" fillId="3" borderId="7" xfId="0" applyNumberFormat="1" applyFont="1" applyFill="1" applyBorder="1" applyAlignment="1" applyProtection="1">
      <alignment horizontal="left" vertical="center" wrapText="1"/>
      <protection hidden="1"/>
    </xf>
    <xf numFmtId="165" fontId="30" fillId="5" borderId="51" xfId="1" applyNumberFormat="1" applyFont="1" applyFill="1" applyBorder="1" applyAlignment="1" applyProtection="1">
      <alignment horizontal="center" vertical="center" wrapText="1"/>
    </xf>
    <xf numFmtId="166" fontId="30" fillId="5" borderId="2" xfId="5" applyNumberFormat="1" applyFont="1" applyFill="1" applyBorder="1" applyAlignment="1" applyProtection="1">
      <alignment horizontal="center" vertical="center"/>
    </xf>
    <xf numFmtId="0" fontId="10" fillId="6" borderId="3" xfId="0" applyFont="1" applyFill="1" applyBorder="1" applyAlignment="1">
      <alignment horizontal="left" vertical="center" wrapText="1" indent="1"/>
    </xf>
    <xf numFmtId="4" fontId="3" fillId="0" borderId="0" xfId="1" applyNumberFormat="1" applyFont="1" applyAlignment="1" applyProtection="1">
      <alignment vertical="center"/>
    </xf>
    <xf numFmtId="0" fontId="30" fillId="7" borderId="19" xfId="1" applyNumberFormat="1" applyFont="1" applyFill="1" applyBorder="1" applyAlignment="1" applyProtection="1">
      <alignment horizontal="center" vertical="center" wrapText="1"/>
    </xf>
    <xf numFmtId="0" fontId="30" fillId="7" borderId="11" xfId="1" applyNumberFormat="1" applyFont="1" applyFill="1" applyBorder="1" applyAlignment="1" applyProtection="1">
      <alignment horizontal="center" vertical="center" wrapText="1"/>
    </xf>
    <xf numFmtId="0" fontId="30" fillId="7" borderId="53" xfId="1" applyNumberFormat="1" applyFont="1" applyFill="1" applyBorder="1" applyAlignment="1" applyProtection="1">
      <alignment horizontal="center" vertical="center" wrapText="1"/>
    </xf>
    <xf numFmtId="9" fontId="3" fillId="7" borderId="50" xfId="5" applyFont="1" applyFill="1" applyBorder="1" applyAlignment="1" applyProtection="1">
      <alignment horizontal="left" vertical="center" wrapText="1" indent="1"/>
      <protection hidden="1"/>
    </xf>
    <xf numFmtId="0" fontId="30" fillId="7" borderId="51" xfId="1" applyNumberFormat="1" applyFont="1" applyFill="1" applyBorder="1" applyAlignment="1" applyProtection="1">
      <alignment horizontal="center" vertical="center"/>
    </xf>
    <xf numFmtId="0" fontId="5" fillId="0" borderId="0" xfId="0" applyFont="1" applyAlignment="1" applyProtection="1">
      <alignment horizontal="center" vertical="center"/>
      <protection hidden="1"/>
    </xf>
    <xf numFmtId="44" fontId="3" fillId="6" borderId="6" xfId="0" applyNumberFormat="1" applyFont="1" applyFill="1" applyBorder="1" applyAlignment="1">
      <alignment horizontal="left" vertical="center" wrapText="1"/>
    </xf>
    <xf numFmtId="49" fontId="30" fillId="4" borderId="67" xfId="5" applyNumberFormat="1" applyFont="1" applyFill="1" applyBorder="1" applyAlignment="1" applyProtection="1">
      <alignment horizontal="left" vertical="center" wrapText="1"/>
      <protection locked="0"/>
    </xf>
    <xf numFmtId="166" fontId="30" fillId="5" borderId="2" xfId="0" applyNumberFormat="1" applyFont="1" applyFill="1" applyBorder="1" applyAlignment="1">
      <alignment horizontal="center" vertical="center"/>
    </xf>
    <xf numFmtId="44" fontId="30" fillId="4" borderId="2" xfId="1" applyFont="1" applyFill="1" applyBorder="1" applyAlignment="1" applyProtection="1">
      <alignment vertical="center"/>
      <protection locked="0"/>
    </xf>
    <xf numFmtId="44" fontId="5" fillId="5" borderId="0" xfId="0" applyNumberFormat="1" applyFont="1" applyFill="1" applyAlignment="1">
      <alignment vertical="center"/>
    </xf>
    <xf numFmtId="44" fontId="5" fillId="5" borderId="12" xfId="0" applyNumberFormat="1" applyFont="1" applyFill="1" applyBorder="1" applyAlignment="1">
      <alignment vertical="center"/>
    </xf>
    <xf numFmtId="44" fontId="30" fillId="5" borderId="2" xfId="1" applyFont="1" applyFill="1" applyBorder="1" applyAlignment="1" applyProtection="1">
      <alignment vertical="center"/>
    </xf>
    <xf numFmtId="44" fontId="30" fillId="0" borderId="40" xfId="1" applyFont="1" applyFill="1" applyBorder="1" applyAlignment="1" applyProtection="1">
      <alignment vertical="center" wrapText="1"/>
    </xf>
    <xf numFmtId="44" fontId="30" fillId="5" borderId="2" xfId="0" applyNumberFormat="1" applyFont="1" applyFill="1" applyBorder="1" applyAlignment="1">
      <alignment horizontal="center" vertical="center"/>
    </xf>
    <xf numFmtId="0" fontId="3" fillId="0" borderId="0" xfId="0" applyFont="1" applyProtection="1">
      <protection hidden="1"/>
    </xf>
    <xf numFmtId="0" fontId="0" fillId="0" borderId="74" xfId="0" applyBorder="1"/>
    <xf numFmtId="0" fontId="10" fillId="6" borderId="3" xfId="0" applyFont="1" applyFill="1" applyBorder="1" applyAlignment="1" applyProtection="1">
      <alignment horizontal="left" vertical="center" wrapText="1" indent="1"/>
      <protection hidden="1"/>
    </xf>
    <xf numFmtId="44" fontId="30" fillId="4" borderId="77" xfId="1" applyFont="1" applyFill="1" applyBorder="1" applyAlignment="1" applyProtection="1">
      <alignment vertical="center" wrapText="1"/>
      <protection locked="0"/>
    </xf>
    <xf numFmtId="0" fontId="0" fillId="0" borderId="0" xfId="0" applyAlignment="1">
      <alignment horizontal="center" vertical="center"/>
    </xf>
    <xf numFmtId="0" fontId="30" fillId="4" borderId="2" xfId="0" applyFont="1" applyFill="1" applyBorder="1" applyAlignment="1" applyProtection="1">
      <alignment horizontal="center" vertical="center"/>
      <protection locked="0"/>
    </xf>
    <xf numFmtId="0" fontId="3" fillId="6" borderId="7" xfId="1" applyNumberFormat="1" applyFont="1" applyFill="1" applyBorder="1" applyAlignment="1" applyProtection="1">
      <alignment vertical="center" wrapText="1"/>
      <protection hidden="1"/>
    </xf>
    <xf numFmtId="44" fontId="30" fillId="0" borderId="71" xfId="1" applyFont="1" applyBorder="1" applyAlignment="1" applyProtection="1">
      <alignment horizontal="center" vertical="center"/>
    </xf>
    <xf numFmtId="0" fontId="3" fillId="6" borderId="35" xfId="1" applyNumberFormat="1" applyFont="1" applyFill="1" applyBorder="1" applyAlignment="1" applyProtection="1">
      <alignment horizontal="left" vertical="center" wrapText="1" indent="1"/>
      <protection hidden="1"/>
    </xf>
    <xf numFmtId="10" fontId="30" fillId="4" borderId="80" xfId="1" applyNumberFormat="1" applyFont="1" applyFill="1" applyBorder="1" applyAlignment="1" applyProtection="1">
      <alignment horizontal="center" vertical="center" wrapText="1"/>
      <protection locked="0"/>
    </xf>
    <xf numFmtId="0" fontId="30" fillId="0" borderId="16" xfId="1" applyNumberFormat="1" applyFont="1" applyFill="1" applyBorder="1" applyAlignment="1" applyProtection="1">
      <alignment horizontal="center" vertical="center"/>
    </xf>
    <xf numFmtId="10" fontId="30" fillId="4" borderId="60" xfId="1" applyNumberFormat="1" applyFont="1" applyFill="1" applyBorder="1" applyAlignment="1" applyProtection="1">
      <alignment horizontal="center" vertical="center" wrapText="1"/>
      <protection locked="0"/>
    </xf>
    <xf numFmtId="0" fontId="3" fillId="0" borderId="0" xfId="0" applyFont="1"/>
    <xf numFmtId="44" fontId="30" fillId="4" borderId="89" xfId="1" applyFont="1" applyFill="1" applyBorder="1" applyAlignment="1" applyProtection="1">
      <alignment vertical="center" wrapText="1"/>
      <protection locked="0"/>
    </xf>
    <xf numFmtId="44" fontId="30" fillId="4" borderId="91" xfId="1" applyFont="1" applyFill="1" applyBorder="1" applyAlignment="1" applyProtection="1">
      <alignment vertical="center" wrapText="1"/>
      <protection locked="0"/>
    </xf>
    <xf numFmtId="44" fontId="3" fillId="6" borderId="7" xfId="0" applyNumberFormat="1" applyFont="1" applyFill="1" applyBorder="1" applyAlignment="1">
      <alignment horizontal="left" vertical="center" wrapText="1"/>
    </xf>
    <xf numFmtId="44" fontId="30" fillId="4" borderId="34" xfId="1" applyFont="1" applyFill="1" applyBorder="1" applyAlignment="1" applyProtection="1">
      <alignment horizontal="left" vertical="center" wrapText="1"/>
      <protection locked="0"/>
    </xf>
    <xf numFmtId="44" fontId="30" fillId="4" borderId="96" xfId="1" applyFont="1" applyFill="1" applyBorder="1" applyAlignment="1" applyProtection="1">
      <alignment horizontal="left" vertical="center" wrapText="1"/>
      <protection locked="0"/>
    </xf>
    <xf numFmtId="44" fontId="30" fillId="4" borderId="97" xfId="1" applyFont="1" applyFill="1" applyBorder="1" applyAlignment="1" applyProtection="1">
      <alignment horizontal="left" vertical="center" wrapText="1"/>
      <protection locked="0"/>
    </xf>
    <xf numFmtId="44" fontId="30" fillId="4" borderId="29" xfId="1" applyFont="1" applyFill="1" applyBorder="1" applyAlignment="1" applyProtection="1">
      <alignment horizontal="left" vertical="center" wrapText="1"/>
      <protection locked="0"/>
    </xf>
    <xf numFmtId="44" fontId="30" fillId="4" borderId="98" xfId="1" applyFont="1" applyFill="1" applyBorder="1" applyAlignment="1" applyProtection="1">
      <alignment horizontal="left" vertical="center" wrapText="1"/>
      <protection locked="0"/>
    </xf>
    <xf numFmtId="44" fontId="30" fillId="4" borderId="99" xfId="1" applyFont="1" applyFill="1" applyBorder="1" applyAlignment="1" applyProtection="1">
      <alignment horizontal="left" vertical="center" wrapText="1"/>
      <protection locked="0"/>
    </xf>
    <xf numFmtId="164" fontId="30" fillId="4" borderId="34" xfId="5" applyNumberFormat="1" applyFont="1" applyFill="1" applyBorder="1" applyAlignment="1" applyProtection="1">
      <alignment vertical="center" wrapText="1"/>
      <protection locked="0"/>
    </xf>
    <xf numFmtId="0" fontId="30" fillId="4" borderId="108" xfId="0" applyFont="1" applyFill="1" applyBorder="1" applyAlignment="1" applyProtection="1">
      <alignment horizontal="center" vertical="center"/>
      <protection locked="0"/>
    </xf>
    <xf numFmtId="10" fontId="30" fillId="4" borderId="90" xfId="1" applyNumberFormat="1" applyFont="1" applyFill="1" applyBorder="1" applyAlignment="1" applyProtection="1">
      <alignment horizontal="center" vertical="center" wrapText="1"/>
      <protection locked="0"/>
    </xf>
    <xf numFmtId="49" fontId="30" fillId="4" borderId="87" xfId="0" applyNumberFormat="1" applyFont="1" applyFill="1" applyBorder="1" applyAlignment="1" applyProtection="1">
      <alignment horizontal="left" vertical="center"/>
      <protection locked="0"/>
    </xf>
    <xf numFmtId="49" fontId="30" fillId="4" borderId="94" xfId="0" applyNumberFormat="1" applyFont="1" applyFill="1" applyBorder="1" applyAlignment="1" applyProtection="1">
      <alignment horizontal="left" vertical="center"/>
      <protection locked="0"/>
    </xf>
    <xf numFmtId="1" fontId="3" fillId="0" borderId="16" xfId="5" applyNumberFormat="1" applyFont="1" applyFill="1" applyBorder="1" applyAlignment="1" applyProtection="1">
      <alignment horizontal="center" vertical="center" wrapText="1"/>
      <protection hidden="1"/>
    </xf>
    <xf numFmtId="0" fontId="21" fillId="4" borderId="0" xfId="0" applyFont="1" applyFill="1"/>
    <xf numFmtId="0" fontId="21" fillId="4" borderId="0" xfId="90" applyFont="1" applyFill="1" applyAlignment="1">
      <alignment vertical="center"/>
    </xf>
    <xf numFmtId="0" fontId="30" fillId="5" borderId="0" xfId="3" applyFont="1" applyFill="1" applyAlignment="1">
      <alignment vertical="center"/>
    </xf>
    <xf numFmtId="44" fontId="30" fillId="4" borderId="2" xfId="1" applyFont="1" applyFill="1" applyBorder="1" applyAlignment="1" applyProtection="1">
      <alignment horizontal="center" vertical="center"/>
      <protection locked="0"/>
    </xf>
    <xf numFmtId="44" fontId="30" fillId="4" borderId="2" xfId="1" applyFont="1" applyFill="1" applyBorder="1" applyAlignment="1" applyProtection="1">
      <alignment horizontal="left" vertical="center"/>
      <protection locked="0"/>
    </xf>
    <xf numFmtId="44" fontId="30" fillId="0" borderId="44" xfId="1" applyFont="1" applyFill="1" applyBorder="1" applyAlignment="1" applyProtection="1">
      <alignment vertical="center" wrapText="1"/>
    </xf>
    <xf numFmtId="167" fontId="30" fillId="0" borderId="72" xfId="1" applyNumberFormat="1" applyFont="1" applyFill="1" applyBorder="1" applyAlignment="1" applyProtection="1">
      <alignment horizontal="center" vertical="center" wrapText="1"/>
    </xf>
    <xf numFmtId="167" fontId="30" fillId="0" borderId="95" xfId="1" applyNumberFormat="1" applyFont="1" applyFill="1" applyBorder="1" applyAlignment="1" applyProtection="1">
      <alignment horizontal="center" vertical="center" wrapText="1"/>
    </xf>
    <xf numFmtId="44" fontId="30" fillId="0" borderId="84" xfId="5" applyNumberFormat="1" applyFont="1" applyFill="1" applyBorder="1" applyAlignment="1" applyProtection="1">
      <alignment vertical="center" wrapText="1"/>
    </xf>
    <xf numFmtId="44" fontId="30" fillId="0" borderId="73" xfId="5" applyNumberFormat="1" applyFont="1" applyFill="1" applyBorder="1" applyAlignment="1" applyProtection="1">
      <alignment vertical="center" wrapText="1"/>
    </xf>
    <xf numFmtId="44" fontId="30" fillId="0" borderId="60" xfId="1" applyFont="1" applyFill="1" applyBorder="1" applyAlignment="1" applyProtection="1">
      <alignment vertical="center" wrapText="1"/>
    </xf>
    <xf numFmtId="44" fontId="30" fillId="0" borderId="88" xfId="1" applyFont="1" applyFill="1" applyBorder="1" applyAlignment="1" applyProtection="1">
      <alignment vertical="center" wrapText="1"/>
    </xf>
    <xf numFmtId="0" fontId="40" fillId="0" borderId="0" xfId="0" applyFont="1" applyAlignment="1" applyProtection="1">
      <alignment vertical="center"/>
      <protection hidden="1"/>
    </xf>
    <xf numFmtId="164" fontId="30" fillId="4" borderId="82" xfId="5" applyNumberFormat="1" applyFont="1" applyFill="1" applyBorder="1" applyAlignment="1" applyProtection="1">
      <alignment horizontal="center" vertical="center" wrapText="1"/>
      <protection locked="0"/>
    </xf>
    <xf numFmtId="164" fontId="30" fillId="4" borderId="83" xfId="5" applyNumberFormat="1" applyFont="1" applyFill="1" applyBorder="1" applyAlignment="1" applyProtection="1">
      <alignment horizontal="center" vertical="center" wrapText="1"/>
      <protection locked="0"/>
    </xf>
    <xf numFmtId="164" fontId="30" fillId="4" borderId="86" xfId="5" applyNumberFormat="1" applyFont="1" applyFill="1" applyBorder="1" applyAlignment="1" applyProtection="1">
      <alignment horizontal="center" vertical="center" wrapText="1"/>
      <protection locked="0"/>
    </xf>
    <xf numFmtId="164" fontId="30" fillId="4" borderId="32" xfId="5" applyNumberFormat="1" applyFont="1" applyFill="1" applyBorder="1" applyAlignment="1" applyProtection="1">
      <alignment horizontal="center" vertical="center" wrapText="1"/>
      <protection locked="0"/>
    </xf>
    <xf numFmtId="0" fontId="5" fillId="6" borderId="9" xfId="0" applyFont="1" applyFill="1" applyBorder="1" applyAlignment="1" applyProtection="1">
      <alignment vertical="center"/>
      <protection hidden="1"/>
    </xf>
    <xf numFmtId="49" fontId="3" fillId="6" borderId="116" xfId="1" applyNumberFormat="1" applyFont="1" applyFill="1" applyBorder="1" applyAlignment="1" applyProtection="1">
      <alignment horizontal="center" vertical="center" wrapText="1"/>
      <protection hidden="1"/>
    </xf>
    <xf numFmtId="0" fontId="26" fillId="2" borderId="0" xfId="0" applyFont="1" applyFill="1" applyAlignment="1" applyProtection="1">
      <alignment vertical="center"/>
      <protection hidden="1"/>
    </xf>
    <xf numFmtId="0" fontId="26" fillId="2" borderId="0" xfId="0" applyFont="1" applyFill="1" applyAlignment="1">
      <alignment vertical="center"/>
    </xf>
    <xf numFmtId="44" fontId="30" fillId="0" borderId="78" xfId="1" applyFont="1" applyFill="1" applyBorder="1" applyAlignment="1" applyProtection="1">
      <alignment vertical="center" wrapText="1"/>
    </xf>
    <xf numFmtId="44" fontId="30" fillId="0" borderId="85" xfId="1" applyFont="1" applyFill="1" applyBorder="1" applyAlignment="1" applyProtection="1">
      <alignment vertical="center" wrapText="1"/>
    </xf>
    <xf numFmtId="44" fontId="30" fillId="0" borderId="71" xfId="1" applyFont="1" applyFill="1" applyBorder="1" applyAlignment="1" applyProtection="1">
      <alignment horizontal="center" vertical="center"/>
    </xf>
    <xf numFmtId="44" fontId="30" fillId="3" borderId="71" xfId="1" applyFont="1" applyFill="1" applyBorder="1" applyAlignment="1" applyProtection="1">
      <alignment horizontal="center" vertical="center"/>
    </xf>
    <xf numFmtId="44" fontId="30" fillId="5" borderId="78" xfId="1" applyFont="1" applyFill="1" applyBorder="1" applyAlignment="1" applyProtection="1">
      <alignment vertical="center" wrapText="1"/>
    </xf>
    <xf numFmtId="44" fontId="30" fillId="5" borderId="71" xfId="1" applyFont="1" applyFill="1" applyBorder="1" applyAlignment="1" applyProtection="1">
      <alignment horizontal="center" vertical="center"/>
    </xf>
    <xf numFmtId="44" fontId="30" fillId="6" borderId="71" xfId="1" applyFont="1" applyFill="1" applyBorder="1" applyAlignment="1" applyProtection="1">
      <alignment horizontal="center" vertical="center"/>
    </xf>
    <xf numFmtId="10" fontId="30" fillId="4" borderId="49" xfId="1" applyNumberFormat="1" applyFont="1" applyFill="1" applyBorder="1" applyAlignment="1" applyProtection="1">
      <alignment horizontal="center" vertical="center" wrapText="1"/>
      <protection locked="0"/>
    </xf>
    <xf numFmtId="0" fontId="3" fillId="3" borderId="6" xfId="0" applyFont="1" applyFill="1" applyBorder="1" applyAlignment="1" applyProtection="1">
      <alignment horizontal="center" vertical="center"/>
      <protection hidden="1"/>
    </xf>
    <xf numFmtId="0" fontId="3" fillId="3" borderId="0" xfId="0" applyFont="1" applyFill="1" applyAlignment="1" applyProtection="1">
      <alignment horizontal="center" vertical="center"/>
      <protection hidden="1"/>
    </xf>
    <xf numFmtId="44" fontId="30" fillId="0" borderId="123" xfId="0" applyNumberFormat="1" applyFont="1" applyBorder="1" applyAlignment="1" applyProtection="1">
      <alignment horizontal="left" vertical="center" wrapText="1"/>
      <protection hidden="1"/>
    </xf>
    <xf numFmtId="49" fontId="30" fillId="4" borderId="101" xfId="5" applyNumberFormat="1" applyFont="1" applyFill="1" applyBorder="1" applyAlignment="1" applyProtection="1">
      <alignment horizontal="left" vertical="center" wrapText="1"/>
      <protection locked="0"/>
    </xf>
    <xf numFmtId="0" fontId="3" fillId="6" borderId="30" xfId="0" applyFont="1" applyFill="1" applyBorder="1" applyAlignment="1" applyProtection="1">
      <alignment vertical="center"/>
      <protection hidden="1"/>
    </xf>
    <xf numFmtId="0" fontId="3" fillId="6" borderId="100" xfId="0" applyFont="1" applyFill="1" applyBorder="1" applyAlignment="1" applyProtection="1">
      <alignment vertical="center"/>
      <protection hidden="1"/>
    </xf>
    <xf numFmtId="0" fontId="5" fillId="6" borderId="10" xfId="0" applyFont="1" applyFill="1" applyBorder="1" applyAlignment="1" applyProtection="1">
      <alignment vertical="center"/>
      <protection hidden="1"/>
    </xf>
    <xf numFmtId="0" fontId="30" fillId="4" borderId="131" xfId="0" applyFont="1" applyFill="1" applyBorder="1" applyAlignment="1" applyProtection="1">
      <alignment horizontal="center" vertical="center"/>
      <protection locked="0"/>
    </xf>
    <xf numFmtId="167" fontId="30" fillId="0" borderId="79" xfId="1" applyNumberFormat="1" applyFont="1" applyFill="1" applyBorder="1" applyAlignment="1" applyProtection="1">
      <alignment horizontal="center" vertical="center" wrapText="1"/>
    </xf>
    <xf numFmtId="0" fontId="30" fillId="0" borderId="110" xfId="0" applyFont="1" applyBorder="1" applyAlignment="1">
      <alignment horizontal="center" vertical="center"/>
    </xf>
    <xf numFmtId="0" fontId="30" fillId="0" borderId="90" xfId="0" applyFont="1" applyBorder="1" applyAlignment="1">
      <alignment horizontal="center" vertical="center"/>
    </xf>
    <xf numFmtId="0" fontId="30" fillId="0" borderId="101" xfId="0" applyFont="1" applyBorder="1" applyAlignment="1">
      <alignment horizontal="center" vertical="center"/>
    </xf>
    <xf numFmtId="165" fontId="30" fillId="5" borderId="2" xfId="5" applyNumberFormat="1" applyFont="1" applyFill="1" applyBorder="1" applyAlignment="1" applyProtection="1">
      <alignment horizontal="center" vertical="center"/>
    </xf>
    <xf numFmtId="164" fontId="30" fillId="5" borderId="2" xfId="5" applyNumberFormat="1" applyFont="1" applyFill="1" applyBorder="1" applyAlignment="1" applyProtection="1">
      <alignment horizontal="center" vertical="center"/>
    </xf>
    <xf numFmtId="10" fontId="30" fillId="4" borderId="67" xfId="1" applyNumberFormat="1" applyFont="1" applyFill="1" applyBorder="1" applyAlignment="1" applyProtection="1">
      <alignment horizontal="center" vertical="center" wrapText="1"/>
      <protection locked="0"/>
    </xf>
    <xf numFmtId="10" fontId="30" fillId="4" borderId="101" xfId="1" applyNumberFormat="1" applyFont="1" applyFill="1" applyBorder="1" applyAlignment="1" applyProtection="1">
      <alignment horizontal="center" vertical="center" wrapText="1"/>
      <protection locked="0"/>
    </xf>
    <xf numFmtId="165" fontId="30" fillId="0" borderId="15" xfId="0" applyNumberFormat="1" applyFont="1" applyBorder="1" applyAlignment="1" applyProtection="1">
      <alignment horizontal="center" vertical="center"/>
      <protection hidden="1"/>
    </xf>
    <xf numFmtId="0" fontId="31" fillId="5" borderId="0" xfId="0" applyFont="1" applyFill="1" applyAlignment="1">
      <alignment vertical="center"/>
    </xf>
    <xf numFmtId="0" fontId="42" fillId="5" borderId="0" xfId="90" applyFont="1" applyFill="1" applyAlignment="1">
      <alignment vertical="center"/>
    </xf>
    <xf numFmtId="44" fontId="30" fillId="0" borderId="139" xfId="0" applyNumberFormat="1" applyFont="1" applyBorder="1" applyAlignment="1" applyProtection="1">
      <alignment horizontal="left" vertical="center" wrapText="1"/>
      <protection hidden="1"/>
    </xf>
    <xf numFmtId="44" fontId="30" fillId="0" borderId="142" xfId="0" applyNumberFormat="1" applyFont="1" applyBorder="1" applyAlignment="1" applyProtection="1">
      <alignment horizontal="left" vertical="center" wrapText="1"/>
      <protection hidden="1"/>
    </xf>
    <xf numFmtId="44" fontId="30" fillId="4" borderId="143" xfId="1" applyFont="1" applyFill="1" applyBorder="1" applyAlignment="1" applyProtection="1">
      <alignment vertical="center" wrapText="1"/>
      <protection locked="0"/>
    </xf>
    <xf numFmtId="44" fontId="30" fillId="5" borderId="85" xfId="1" applyFont="1" applyFill="1" applyBorder="1" applyAlignment="1" applyProtection="1">
      <alignment vertical="center" wrapText="1"/>
    </xf>
    <xf numFmtId="44" fontId="30" fillId="4" borderId="52" xfId="1" applyFont="1" applyFill="1" applyBorder="1" applyAlignment="1" applyProtection="1">
      <alignment vertical="center" wrapText="1"/>
      <protection locked="0"/>
    </xf>
    <xf numFmtId="44" fontId="30" fillId="0" borderId="145" xfId="1" applyFont="1" applyFill="1" applyBorder="1" applyAlignment="1" applyProtection="1">
      <alignment vertical="center" wrapText="1"/>
    </xf>
    <xf numFmtId="44" fontId="30" fillId="5" borderId="145" xfId="1" applyFont="1" applyFill="1" applyBorder="1" applyAlignment="1" applyProtection="1">
      <alignment vertical="center" wrapText="1"/>
    </xf>
    <xf numFmtId="164" fontId="30" fillId="4" borderId="147" xfId="5" applyNumberFormat="1" applyFont="1" applyFill="1" applyBorder="1" applyAlignment="1" applyProtection="1">
      <alignment horizontal="center" vertical="center" wrapText="1"/>
      <protection locked="0"/>
    </xf>
    <xf numFmtId="164" fontId="30" fillId="4" borderId="141" xfId="5" applyNumberFormat="1" applyFont="1" applyFill="1" applyBorder="1" applyAlignment="1" applyProtection="1">
      <alignment horizontal="center" vertical="center" wrapText="1"/>
      <protection locked="0"/>
    </xf>
    <xf numFmtId="44" fontId="30" fillId="0" borderId="53" xfId="5" applyNumberFormat="1" applyFont="1" applyFill="1" applyBorder="1" applyAlignment="1" applyProtection="1">
      <alignment vertical="center" wrapText="1"/>
    </xf>
    <xf numFmtId="0" fontId="30" fillId="0" borderId="68" xfId="0" applyFont="1" applyBorder="1" applyAlignment="1" applyProtection="1">
      <alignment horizontal="center" vertical="center"/>
      <protection hidden="1"/>
    </xf>
    <xf numFmtId="0" fontId="30" fillId="0" borderId="141" xfId="0" applyFont="1" applyBorder="1" applyAlignment="1" applyProtection="1">
      <alignment horizontal="center" vertical="center"/>
      <protection hidden="1"/>
    </xf>
    <xf numFmtId="0" fontId="30" fillId="0" borderId="32" xfId="0" applyFont="1" applyBorder="1" applyAlignment="1" applyProtection="1">
      <alignment horizontal="center" vertical="center"/>
      <protection hidden="1"/>
    </xf>
    <xf numFmtId="0" fontId="30" fillId="0" borderId="81" xfId="0" applyFont="1" applyBorder="1" applyAlignment="1" applyProtection="1">
      <alignment horizontal="center" vertical="center"/>
      <protection hidden="1"/>
    </xf>
    <xf numFmtId="0" fontId="30" fillId="0" borderId="21" xfId="0" applyFont="1" applyBorder="1" applyAlignment="1" applyProtection="1">
      <alignment horizontal="center" vertical="center"/>
      <protection hidden="1"/>
    </xf>
    <xf numFmtId="0" fontId="30" fillId="0" borderId="92" xfId="0" applyFont="1" applyBorder="1" applyAlignment="1" applyProtection="1">
      <alignment horizontal="center" vertical="center"/>
      <protection hidden="1"/>
    </xf>
    <xf numFmtId="49" fontId="30" fillId="4" borderId="113" xfId="0" applyNumberFormat="1" applyFont="1" applyFill="1" applyBorder="1" applyAlignment="1" applyProtection="1">
      <alignment horizontal="center" vertical="center" wrapText="1"/>
      <protection locked="0"/>
    </xf>
    <xf numFmtId="49" fontId="30" fillId="4" borderId="90" xfId="0" applyNumberFormat="1" applyFont="1" applyFill="1" applyBorder="1" applyAlignment="1" applyProtection="1">
      <alignment horizontal="center" vertical="center" wrapText="1"/>
      <protection locked="0"/>
    </xf>
    <xf numFmtId="49" fontId="30" fillId="4" borderId="90" xfId="0" applyNumberFormat="1" applyFont="1" applyFill="1" applyBorder="1" applyAlignment="1" applyProtection="1">
      <alignment horizontal="center" vertical="center"/>
      <protection locked="0"/>
    </xf>
    <xf numFmtId="49" fontId="30" fillId="4" borderId="57" xfId="0" applyNumberFormat="1" applyFont="1" applyFill="1" applyBorder="1" applyAlignment="1" applyProtection="1">
      <alignment horizontal="center" vertical="center" wrapText="1"/>
      <protection locked="0"/>
    </xf>
    <xf numFmtId="0" fontId="30" fillId="0" borderId="122" xfId="0" applyFont="1" applyBorder="1" applyAlignment="1" applyProtection="1">
      <alignment horizontal="center" vertical="center" wrapText="1"/>
      <protection hidden="1"/>
    </xf>
    <xf numFmtId="0" fontId="30" fillId="0" borderId="68" xfId="0" applyFont="1" applyBorder="1" applyAlignment="1" applyProtection="1">
      <alignment horizontal="center" vertical="center" wrapText="1"/>
      <protection hidden="1"/>
    </xf>
    <xf numFmtId="49" fontId="30" fillId="0" borderId="140" xfId="0" applyNumberFormat="1" applyFont="1" applyBorder="1" applyAlignment="1" applyProtection="1">
      <alignment horizontal="center" vertical="center" wrapText="1"/>
      <protection hidden="1"/>
    </xf>
    <xf numFmtId="49" fontId="30" fillId="0" borderId="141" xfId="0" applyNumberFormat="1" applyFont="1" applyBorder="1" applyAlignment="1" applyProtection="1">
      <alignment horizontal="center" vertical="center"/>
      <protection hidden="1"/>
    </xf>
    <xf numFmtId="49" fontId="30" fillId="0" borderId="141" xfId="0" applyNumberFormat="1" applyFont="1" applyBorder="1" applyAlignment="1" applyProtection="1">
      <alignment horizontal="center" vertical="center" wrapText="1"/>
      <protection hidden="1"/>
    </xf>
    <xf numFmtId="49" fontId="30" fillId="0" borderId="138" xfId="0" applyNumberFormat="1" applyFont="1" applyBorder="1" applyAlignment="1" applyProtection="1">
      <alignment horizontal="center" vertical="center" wrapText="1"/>
      <protection hidden="1"/>
    </xf>
    <xf numFmtId="0" fontId="30" fillId="0" borderId="32" xfId="0" applyFont="1" applyBorder="1" applyAlignment="1" applyProtection="1">
      <alignment horizontal="center" vertical="center" wrapText="1"/>
      <protection hidden="1"/>
    </xf>
    <xf numFmtId="0" fontId="30" fillId="0" borderId="129" xfId="0" applyFont="1" applyBorder="1" applyAlignment="1" applyProtection="1">
      <alignment horizontal="center" vertical="center" wrapText="1"/>
      <protection hidden="1"/>
    </xf>
    <xf numFmtId="49" fontId="30" fillId="0" borderId="94" xfId="0" applyNumberFormat="1" applyFont="1" applyBorder="1" applyAlignment="1" applyProtection="1">
      <alignment horizontal="center" vertical="center" wrapText="1"/>
      <protection hidden="1"/>
    </xf>
    <xf numFmtId="49" fontId="30" fillId="0" borderId="93" xfId="0" applyNumberFormat="1" applyFont="1" applyBorder="1" applyAlignment="1" applyProtection="1">
      <alignment horizontal="center" vertical="center"/>
      <protection hidden="1"/>
    </xf>
    <xf numFmtId="49" fontId="30" fillId="0" borderId="93" xfId="0" applyNumberFormat="1" applyFont="1" applyBorder="1" applyAlignment="1" applyProtection="1">
      <alignment horizontal="center" vertical="center" wrapText="1"/>
      <protection hidden="1"/>
    </xf>
    <xf numFmtId="49" fontId="30" fillId="0" borderId="130" xfId="0" applyNumberFormat="1" applyFont="1" applyBorder="1" applyAlignment="1" applyProtection="1">
      <alignment horizontal="center" vertical="center" wrapText="1"/>
      <protection hidden="1"/>
    </xf>
    <xf numFmtId="0" fontId="30" fillId="0" borderId="23" xfId="0" applyFont="1" applyBorder="1" applyAlignment="1" applyProtection="1">
      <alignment horizontal="center" vertical="center"/>
      <protection hidden="1"/>
    </xf>
    <xf numFmtId="0" fontId="30" fillId="0" borderId="121" xfId="0" applyFont="1" applyBorder="1" applyAlignment="1" applyProtection="1">
      <alignment horizontal="center" vertical="center"/>
      <protection hidden="1"/>
    </xf>
    <xf numFmtId="0" fontId="30" fillId="0" borderId="121" xfId="0" applyFont="1" applyBorder="1" applyAlignment="1" applyProtection="1">
      <alignment horizontal="center" vertical="center" wrapText="1"/>
      <protection hidden="1"/>
    </xf>
    <xf numFmtId="44" fontId="30" fillId="0" borderId="90" xfId="1" applyFont="1" applyFill="1" applyBorder="1" applyAlignment="1" applyProtection="1">
      <alignment vertical="center" wrapText="1"/>
    </xf>
    <xf numFmtId="44" fontId="30" fillId="0" borderId="151" xfId="1" applyFont="1" applyFill="1" applyBorder="1" applyAlignment="1" applyProtection="1">
      <alignment vertical="center" wrapText="1"/>
    </xf>
    <xf numFmtId="49" fontId="30" fillId="4" borderId="130" xfId="0" applyNumberFormat="1" applyFont="1" applyFill="1" applyBorder="1" applyAlignment="1" applyProtection="1">
      <alignment horizontal="left" vertical="center"/>
      <protection locked="0"/>
    </xf>
    <xf numFmtId="0" fontId="30" fillId="4" borderId="152" xfId="0" applyFont="1" applyFill="1" applyBorder="1" applyAlignment="1" applyProtection="1">
      <alignment horizontal="center" vertical="center"/>
      <protection locked="0"/>
    </xf>
    <xf numFmtId="166" fontId="30" fillId="0" borderId="126" xfId="1" applyNumberFormat="1" applyFont="1" applyFill="1" applyBorder="1" applyAlignment="1" applyProtection="1">
      <alignment horizontal="center" vertical="center" wrapText="1"/>
    </xf>
    <xf numFmtId="166" fontId="30" fillId="5" borderId="71" xfId="1" applyNumberFormat="1" applyFont="1" applyFill="1" applyBorder="1" applyAlignment="1" applyProtection="1">
      <alignment horizontal="center" vertical="center"/>
    </xf>
    <xf numFmtId="49" fontId="30" fillId="4" borderId="57" xfId="0" applyNumberFormat="1" applyFont="1" applyFill="1" applyBorder="1" applyAlignment="1" applyProtection="1">
      <alignment horizontal="center" vertical="center"/>
      <protection locked="0"/>
    </xf>
    <xf numFmtId="49" fontId="30" fillId="4" borderId="151" xfId="0" applyNumberFormat="1" applyFont="1" applyFill="1" applyBorder="1" applyAlignment="1" applyProtection="1">
      <alignment horizontal="center" vertical="center" wrapText="1"/>
      <protection locked="0"/>
    </xf>
    <xf numFmtId="49" fontId="30" fillId="4" borderId="151" xfId="0" applyNumberFormat="1" applyFont="1" applyFill="1" applyBorder="1" applyAlignment="1" applyProtection="1">
      <alignment horizontal="center" vertical="center"/>
      <protection locked="0"/>
    </xf>
    <xf numFmtId="44" fontId="30" fillId="4" borderId="154" xfId="1" applyFont="1" applyFill="1" applyBorder="1" applyAlignment="1" applyProtection="1">
      <alignment vertical="center" wrapText="1"/>
      <protection locked="0"/>
    </xf>
    <xf numFmtId="165" fontId="3" fillId="0" borderId="0" xfId="0" applyNumberFormat="1" applyFont="1" applyAlignment="1">
      <alignment vertical="center"/>
    </xf>
    <xf numFmtId="166" fontId="30" fillId="0" borderId="127" xfId="1" applyNumberFormat="1" applyFont="1" applyFill="1" applyBorder="1" applyAlignment="1" applyProtection="1">
      <alignment horizontal="center" vertical="center" wrapText="1"/>
    </xf>
    <xf numFmtId="44" fontId="35" fillId="0" borderId="162" xfId="1" applyFont="1" applyFill="1" applyBorder="1" applyAlignment="1" applyProtection="1">
      <alignment vertical="center" wrapText="1"/>
    </xf>
    <xf numFmtId="44" fontId="35" fillId="0" borderId="163" xfId="1" applyFont="1" applyFill="1" applyBorder="1" applyAlignment="1" applyProtection="1">
      <alignment vertical="center" wrapText="1"/>
    </xf>
    <xf numFmtId="0" fontId="3" fillId="6" borderId="164" xfId="0" applyFont="1" applyFill="1" applyBorder="1" applyAlignment="1" applyProtection="1">
      <alignment vertical="center"/>
      <protection hidden="1"/>
    </xf>
    <xf numFmtId="0" fontId="5" fillId="6" borderId="167" xfId="0" applyFont="1" applyFill="1" applyBorder="1" applyAlignment="1" applyProtection="1">
      <alignment vertical="center"/>
      <protection hidden="1"/>
    </xf>
    <xf numFmtId="0" fontId="35" fillId="0" borderId="118" xfId="0" applyFont="1" applyBorder="1" applyAlignment="1" applyProtection="1">
      <alignment horizontal="center" vertical="center"/>
      <protection hidden="1"/>
    </xf>
    <xf numFmtId="0" fontId="35" fillId="0" borderId="112" xfId="0" applyFont="1" applyBorder="1" applyAlignment="1" applyProtection="1">
      <alignment vertical="center"/>
      <protection hidden="1"/>
    </xf>
    <xf numFmtId="0" fontId="35" fillId="0" borderId="167" xfId="0" applyFont="1" applyBorder="1" applyAlignment="1" applyProtection="1">
      <alignment vertical="center"/>
      <protection hidden="1"/>
    </xf>
    <xf numFmtId="0" fontId="35" fillId="0" borderId="10" xfId="0" applyFont="1" applyBorder="1" applyAlignment="1" applyProtection="1">
      <alignment vertical="center"/>
      <protection hidden="1"/>
    </xf>
    <xf numFmtId="9" fontId="3" fillId="6" borderId="2" xfId="5" applyFont="1" applyFill="1" applyBorder="1" applyAlignment="1" applyProtection="1">
      <alignment horizontal="center" vertical="center" wrapText="1"/>
      <protection hidden="1"/>
    </xf>
    <xf numFmtId="9" fontId="3" fillId="6" borderId="2" xfId="5" applyFont="1" applyFill="1" applyBorder="1" applyAlignment="1" applyProtection="1">
      <alignment horizontal="left" vertical="center" wrapText="1" indent="1"/>
      <protection hidden="1"/>
    </xf>
    <xf numFmtId="44" fontId="5" fillId="0" borderId="0" xfId="0" applyNumberFormat="1" applyFont="1" applyAlignment="1" applyProtection="1">
      <alignment vertical="center"/>
      <protection hidden="1"/>
    </xf>
    <xf numFmtId="168" fontId="5" fillId="0" borderId="0" xfId="0" applyNumberFormat="1" applyFont="1" applyAlignment="1" applyProtection="1">
      <alignment vertical="center"/>
      <protection hidden="1"/>
    </xf>
    <xf numFmtId="9" fontId="5" fillId="0" borderId="0" xfId="0" applyNumberFormat="1" applyFont="1" applyAlignment="1" applyProtection="1">
      <alignment horizontal="center" vertical="center" wrapText="1"/>
      <protection hidden="1"/>
    </xf>
    <xf numFmtId="0" fontId="5" fillId="0" borderId="0" xfId="0" applyFont="1" applyAlignment="1" applyProtection="1">
      <alignment horizontal="center" vertical="center" wrapText="1"/>
      <protection hidden="1"/>
    </xf>
    <xf numFmtId="0" fontId="30" fillId="4" borderId="129" xfId="0" applyFont="1" applyFill="1" applyBorder="1" applyAlignment="1" applyProtection="1">
      <alignment horizontal="center" vertical="center" wrapText="1"/>
      <protection locked="0"/>
    </xf>
    <xf numFmtId="0" fontId="30" fillId="4" borderId="94" xfId="0" applyFont="1" applyFill="1" applyBorder="1" applyAlignment="1" applyProtection="1">
      <alignment horizontal="center" vertical="center" wrapText="1"/>
      <protection locked="0"/>
    </xf>
    <xf numFmtId="0" fontId="30" fillId="4" borderId="130" xfId="0" applyFont="1" applyFill="1" applyBorder="1" applyAlignment="1" applyProtection="1">
      <alignment horizontal="center" vertical="center" wrapText="1"/>
      <protection locked="0"/>
    </xf>
    <xf numFmtId="9" fontId="30" fillId="4" borderId="78" xfId="1" applyNumberFormat="1" applyFont="1" applyFill="1" applyBorder="1" applyAlignment="1" applyProtection="1">
      <alignment horizontal="center" vertical="center" wrapText="1"/>
      <protection locked="0"/>
    </xf>
    <xf numFmtId="9" fontId="30" fillId="4" borderId="146" xfId="1" applyNumberFormat="1" applyFont="1" applyFill="1" applyBorder="1" applyAlignment="1" applyProtection="1">
      <alignment horizontal="center" vertical="center" wrapText="1"/>
      <protection locked="0"/>
    </xf>
    <xf numFmtId="9" fontId="30" fillId="4" borderId="144" xfId="1" applyNumberFormat="1" applyFont="1" applyFill="1" applyBorder="1" applyAlignment="1" applyProtection="1">
      <alignment horizontal="center" vertical="center" wrapText="1"/>
      <protection locked="0"/>
    </xf>
    <xf numFmtId="9" fontId="30" fillId="4" borderId="145" xfId="1" applyNumberFormat="1" applyFont="1" applyFill="1" applyBorder="1" applyAlignment="1" applyProtection="1">
      <alignment horizontal="center" vertical="center" wrapText="1"/>
      <protection locked="0"/>
    </xf>
    <xf numFmtId="9" fontId="30" fillId="4" borderId="85" xfId="1" applyNumberFormat="1" applyFont="1" applyFill="1" applyBorder="1" applyAlignment="1" applyProtection="1">
      <alignment horizontal="center" vertical="center" wrapText="1"/>
      <protection locked="0"/>
    </xf>
    <xf numFmtId="164" fontId="30" fillId="4" borderId="78" xfId="1" applyNumberFormat="1" applyFont="1" applyFill="1" applyBorder="1" applyAlignment="1" applyProtection="1">
      <alignment horizontal="center" vertical="center" wrapText="1"/>
      <protection locked="0"/>
    </xf>
    <xf numFmtId="164" fontId="30" fillId="4" borderId="146" xfId="1" applyNumberFormat="1" applyFont="1" applyFill="1" applyBorder="1" applyAlignment="1" applyProtection="1">
      <alignment horizontal="center" vertical="center" wrapText="1"/>
      <protection locked="0"/>
    </xf>
    <xf numFmtId="164" fontId="30" fillId="4" borderId="144" xfId="1" applyNumberFormat="1" applyFont="1" applyFill="1" applyBorder="1" applyAlignment="1" applyProtection="1">
      <alignment horizontal="center" vertical="center" wrapText="1"/>
      <protection locked="0"/>
    </xf>
    <xf numFmtId="165" fontId="43" fillId="0" borderId="75" xfId="0" applyNumberFormat="1" applyFont="1" applyBorder="1" applyAlignment="1" applyProtection="1">
      <alignment vertical="center"/>
      <protection hidden="1"/>
    </xf>
    <xf numFmtId="165" fontId="43" fillId="0" borderId="111" xfId="0" applyNumberFormat="1" applyFont="1" applyBorder="1" applyAlignment="1" applyProtection="1">
      <alignment vertical="center"/>
      <protection hidden="1"/>
    </xf>
    <xf numFmtId="2" fontId="43" fillId="0" borderId="159" xfId="0" applyNumberFormat="1" applyFont="1" applyBorder="1" applyAlignment="1" applyProtection="1">
      <alignment vertical="center"/>
      <protection hidden="1"/>
    </xf>
    <xf numFmtId="0" fontId="43" fillId="0" borderId="157" xfId="0" applyFont="1" applyBorder="1" applyAlignment="1" applyProtection="1">
      <alignment vertical="center"/>
      <protection hidden="1"/>
    </xf>
    <xf numFmtId="0" fontId="43" fillId="0" borderId="158" xfId="0" applyFont="1" applyBorder="1" applyAlignment="1" applyProtection="1">
      <alignment vertical="center"/>
      <protection hidden="1"/>
    </xf>
    <xf numFmtId="9" fontId="30" fillId="7" borderId="18" xfId="5" applyFont="1" applyFill="1" applyBorder="1" applyAlignment="1" applyProtection="1">
      <alignment vertical="center" wrapText="1"/>
    </xf>
    <xf numFmtId="9" fontId="30" fillId="7" borderId="20" xfId="5" applyFont="1" applyFill="1" applyBorder="1" applyAlignment="1" applyProtection="1">
      <alignment vertical="center" wrapText="1"/>
    </xf>
    <xf numFmtId="9" fontId="30" fillId="7" borderId="52" xfId="5" applyFont="1" applyFill="1" applyBorder="1" applyAlignment="1" applyProtection="1">
      <alignment vertical="center" wrapText="1"/>
    </xf>
    <xf numFmtId="44" fontId="30" fillId="5" borderId="2" xfId="0" applyNumberFormat="1" applyFont="1" applyFill="1" applyBorder="1" applyAlignment="1" applyProtection="1">
      <alignment horizontal="left" vertical="center"/>
      <protection hidden="1"/>
    </xf>
    <xf numFmtId="0" fontId="44" fillId="4" borderId="0" xfId="0" applyFont="1" applyFill="1"/>
    <xf numFmtId="0" fontId="44" fillId="4" borderId="0" xfId="0" applyFont="1" applyFill="1" applyAlignment="1">
      <alignment vertical="center"/>
    </xf>
    <xf numFmtId="0" fontId="45" fillId="0" borderId="0" xfId="0" applyFont="1"/>
    <xf numFmtId="0" fontId="3" fillId="0" borderId="0" xfId="0" applyFont="1" applyAlignment="1">
      <alignment vertical="center" wrapText="1"/>
    </xf>
    <xf numFmtId="44" fontId="10" fillId="0" borderId="132" xfId="1" applyFont="1" applyBorder="1" applyAlignment="1" applyProtection="1">
      <alignment vertical="center" wrapText="1"/>
    </xf>
    <xf numFmtId="9" fontId="10" fillId="0" borderId="132" xfId="5" applyFont="1" applyBorder="1" applyAlignment="1" applyProtection="1">
      <alignment vertical="center" wrapText="1"/>
    </xf>
    <xf numFmtId="0" fontId="10" fillId="0" borderId="132" xfId="0" applyFont="1" applyBorder="1" applyAlignment="1">
      <alignment vertical="center" wrapText="1"/>
    </xf>
    <xf numFmtId="44" fontId="3" fillId="0" borderId="132" xfId="1" applyFont="1" applyBorder="1" applyAlignment="1" applyProtection="1">
      <alignment horizontal="left" vertical="center" wrapText="1" indent="1"/>
    </xf>
    <xf numFmtId="9" fontId="3" fillId="0" borderId="132" xfId="5" applyFont="1" applyBorder="1" applyAlignment="1" applyProtection="1">
      <alignment horizontal="left" vertical="center" wrapText="1" indent="1"/>
    </xf>
    <xf numFmtId="0" fontId="3" fillId="0" borderId="132" xfId="0" applyFont="1" applyBorder="1" applyAlignment="1">
      <alignment horizontal="left" vertical="center" wrapText="1" indent="1"/>
    </xf>
    <xf numFmtId="0" fontId="39" fillId="0" borderId="132" xfId="0" applyFont="1" applyBorder="1" applyAlignment="1">
      <alignment vertical="center" wrapText="1"/>
    </xf>
    <xf numFmtId="0" fontId="10" fillId="0" borderId="132" xfId="0" applyFont="1" applyBorder="1" applyAlignment="1" applyProtection="1">
      <alignment horizontal="left" vertical="center" wrapText="1" indent="1"/>
      <protection hidden="1"/>
    </xf>
    <xf numFmtId="0" fontId="46" fillId="0" borderId="132" xfId="0" applyFont="1" applyBorder="1" applyAlignment="1">
      <alignment horizontal="left" vertical="center" wrapText="1" indent="1"/>
    </xf>
    <xf numFmtId="0" fontId="3" fillId="0" borderId="132" xfId="0" applyFont="1" applyBorder="1" applyAlignment="1" applyProtection="1">
      <alignment horizontal="left" vertical="center" wrapText="1" indent="1"/>
      <protection hidden="1"/>
    </xf>
    <xf numFmtId="0" fontId="27" fillId="0" borderId="132" xfId="0" applyFont="1" applyBorder="1" applyAlignment="1">
      <alignment horizontal="left" vertical="center" wrapText="1" indent="1"/>
    </xf>
    <xf numFmtId="0" fontId="3" fillId="0" borderId="178" xfId="0" applyFont="1" applyBorder="1" applyAlignment="1" applyProtection="1">
      <alignment horizontal="left" vertical="center" wrapText="1" indent="1"/>
      <protection hidden="1"/>
    </xf>
    <xf numFmtId="0" fontId="3" fillId="0" borderId="179" xfId="0" applyFont="1" applyBorder="1" applyAlignment="1" applyProtection="1">
      <alignment horizontal="left" vertical="center" wrapText="1" indent="1"/>
      <protection hidden="1"/>
    </xf>
    <xf numFmtId="0" fontId="3" fillId="0" borderId="180" xfId="0" applyFont="1" applyBorder="1" applyAlignment="1" applyProtection="1">
      <alignment horizontal="left" vertical="center" wrapText="1" indent="1"/>
      <protection hidden="1"/>
    </xf>
    <xf numFmtId="9" fontId="3" fillId="0" borderId="179" xfId="0" applyNumberFormat="1" applyFont="1" applyBorder="1" applyAlignment="1" applyProtection="1">
      <alignment horizontal="left" vertical="center" wrapText="1" indent="1"/>
      <protection hidden="1"/>
    </xf>
    <xf numFmtId="49" fontId="21" fillId="5" borderId="0" xfId="0" applyNumberFormat="1" applyFont="1" applyFill="1" applyAlignment="1">
      <alignment vertical="center"/>
    </xf>
    <xf numFmtId="2" fontId="30" fillId="0" borderId="2" xfId="5" applyNumberFormat="1" applyFont="1" applyFill="1" applyBorder="1" applyAlignment="1" applyProtection="1">
      <alignment horizontal="center" vertical="center"/>
    </xf>
    <xf numFmtId="165" fontId="35" fillId="0" borderId="165" xfId="0" applyNumberFormat="1" applyFont="1" applyBorder="1" applyAlignment="1" applyProtection="1">
      <alignment horizontal="center" vertical="center"/>
      <protection hidden="1"/>
    </xf>
    <xf numFmtId="49" fontId="3" fillId="7" borderId="116" xfId="1" applyNumberFormat="1" applyFont="1" applyFill="1" applyBorder="1" applyAlignment="1" applyProtection="1">
      <alignment horizontal="center" vertical="center" wrapText="1"/>
      <protection hidden="1"/>
    </xf>
    <xf numFmtId="9" fontId="30" fillId="7" borderId="78" xfId="1" applyNumberFormat="1" applyFont="1" applyFill="1" applyBorder="1" applyAlignment="1" applyProtection="1">
      <alignment horizontal="center" vertical="center" wrapText="1"/>
      <protection locked="0"/>
    </xf>
    <xf numFmtId="44" fontId="30" fillId="7" borderId="78" xfId="1" applyFont="1" applyFill="1" applyBorder="1" applyAlignment="1" applyProtection="1">
      <alignment vertical="center" wrapText="1"/>
    </xf>
    <xf numFmtId="9" fontId="30" fillId="7" borderId="146" xfId="1" applyNumberFormat="1" applyFont="1" applyFill="1" applyBorder="1" applyAlignment="1" applyProtection="1">
      <alignment horizontal="center" vertical="center" wrapText="1"/>
      <protection locked="0"/>
    </xf>
    <xf numFmtId="44" fontId="30" fillId="7" borderId="145" xfId="1" applyFont="1" applyFill="1" applyBorder="1" applyAlignment="1" applyProtection="1">
      <alignment vertical="center" wrapText="1"/>
    </xf>
    <xf numFmtId="9" fontId="30" fillId="7" borderId="144" xfId="1" applyNumberFormat="1" applyFont="1" applyFill="1" applyBorder="1" applyAlignment="1" applyProtection="1">
      <alignment horizontal="center" vertical="center" wrapText="1"/>
      <protection locked="0"/>
    </xf>
    <xf numFmtId="44" fontId="30" fillId="7" borderId="85" xfId="1" applyFont="1" applyFill="1" applyBorder="1" applyAlignment="1" applyProtection="1">
      <alignment vertical="center" wrapText="1"/>
    </xf>
    <xf numFmtId="44" fontId="30" fillId="7" borderId="71" xfId="1" applyFont="1" applyFill="1" applyBorder="1" applyAlignment="1" applyProtection="1">
      <alignment horizontal="center" vertical="center"/>
    </xf>
    <xf numFmtId="0" fontId="1" fillId="4" borderId="0" xfId="90" applyFont="1" applyFill="1" applyAlignment="1">
      <alignment horizontal="left" vertical="center" wrapText="1"/>
    </xf>
    <xf numFmtId="0" fontId="3" fillId="5" borderId="0" xfId="3" applyFill="1" applyAlignment="1">
      <alignment horizontal="left" vertical="center" wrapText="1"/>
    </xf>
    <xf numFmtId="0" fontId="11" fillId="5" borderId="0" xfId="0" applyFont="1" applyFill="1" applyAlignment="1">
      <alignment horizontal="left" vertical="center" indent="1"/>
    </xf>
    <xf numFmtId="0" fontId="3" fillId="5" borderId="0" xfId="0" applyFont="1" applyFill="1" applyAlignment="1">
      <alignment horizontal="left" vertical="center" wrapText="1"/>
    </xf>
    <xf numFmtId="0" fontId="22" fillId="4" borderId="0" xfId="0" applyFont="1" applyFill="1" applyAlignment="1">
      <alignment horizontal="left" vertical="center" wrapText="1"/>
    </xf>
    <xf numFmtId="0" fontId="0" fillId="5" borderId="0" xfId="0" applyFill="1" applyAlignment="1">
      <alignment horizontal="left" vertical="center" wrapText="1"/>
    </xf>
    <xf numFmtId="0" fontId="14" fillId="5" borderId="0" xfId="0" applyFont="1" applyFill="1" applyAlignment="1">
      <alignment horizontal="left" vertical="top" wrapText="1"/>
    </xf>
    <xf numFmtId="0" fontId="9" fillId="5" borderId="0" xfId="0" applyFont="1" applyFill="1" applyAlignment="1">
      <alignment horizontal="left" vertical="top" wrapText="1"/>
    </xf>
    <xf numFmtId="0" fontId="13" fillId="5" borderId="0" xfId="0" applyFont="1" applyFill="1" applyAlignment="1">
      <alignment horizontal="left" vertical="center" wrapText="1"/>
    </xf>
    <xf numFmtId="0" fontId="30" fillId="5" borderId="0" xfId="3" applyFont="1" applyFill="1" applyAlignment="1">
      <alignment horizontal="left" vertical="center"/>
    </xf>
    <xf numFmtId="0" fontId="10" fillId="5" borderId="0" xfId="0" applyFont="1" applyFill="1" applyAlignment="1">
      <alignment vertical="center" wrapText="1"/>
    </xf>
    <xf numFmtId="0" fontId="0" fillId="0" borderId="0" xfId="0" applyAlignment="1">
      <alignment vertical="center" wrapText="1"/>
    </xf>
    <xf numFmtId="0" fontId="3" fillId="6" borderId="54" xfId="0" applyFont="1" applyFill="1" applyBorder="1" applyAlignment="1" applyProtection="1">
      <alignment horizontal="left" vertical="center"/>
      <protection hidden="1"/>
    </xf>
    <xf numFmtId="0" fontId="3" fillId="6" borderId="55" xfId="0" applyFont="1" applyFill="1" applyBorder="1" applyAlignment="1" applyProtection="1">
      <alignment horizontal="left" vertical="center"/>
      <protection hidden="1"/>
    </xf>
    <xf numFmtId="0" fontId="3" fillId="6" borderId="61" xfId="0" applyFont="1" applyFill="1" applyBorder="1" applyAlignment="1" applyProtection="1">
      <alignment horizontal="left" vertical="center"/>
      <protection hidden="1"/>
    </xf>
    <xf numFmtId="0" fontId="3" fillId="6" borderId="62" xfId="0" applyFont="1" applyFill="1" applyBorder="1" applyAlignment="1" applyProtection="1">
      <alignment horizontal="left" vertical="center"/>
      <protection hidden="1"/>
    </xf>
    <xf numFmtId="0" fontId="3" fillId="6" borderId="63" xfId="0" applyFont="1" applyFill="1" applyBorder="1" applyAlignment="1" applyProtection="1">
      <alignment horizontal="left" vertical="center"/>
      <protection hidden="1"/>
    </xf>
    <xf numFmtId="0" fontId="3" fillId="6" borderId="64" xfId="0" applyFont="1" applyFill="1" applyBorder="1" applyAlignment="1" applyProtection="1">
      <alignment horizontal="left" vertical="center"/>
      <protection hidden="1"/>
    </xf>
    <xf numFmtId="0" fontId="3" fillId="0" borderId="0" xfId="0" applyFont="1" applyAlignment="1" applyProtection="1">
      <alignment horizontal="left" vertical="top" wrapText="1"/>
      <protection hidden="1"/>
    </xf>
    <xf numFmtId="0" fontId="0" fillId="0" borderId="0" xfId="0" applyAlignment="1" applyProtection="1">
      <alignment horizontal="left" vertical="top" wrapText="1"/>
      <protection hidden="1"/>
    </xf>
    <xf numFmtId="0" fontId="3" fillId="0" borderId="0" xfId="0" applyFont="1" applyAlignment="1" applyProtection="1">
      <alignment horizontal="center" vertical="center"/>
      <protection hidden="1"/>
    </xf>
    <xf numFmtId="0" fontId="3" fillId="0" borderId="0" xfId="0" applyFont="1" applyAlignment="1" applyProtection="1">
      <alignment horizontal="center" vertical="center" wrapText="1"/>
      <protection hidden="1"/>
    </xf>
    <xf numFmtId="0" fontId="3" fillId="3" borderId="34" xfId="0" applyFont="1" applyFill="1" applyBorder="1" applyAlignment="1" applyProtection="1">
      <alignment horizontal="center" vertical="center" wrapText="1"/>
      <protection hidden="1"/>
    </xf>
    <xf numFmtId="0" fontId="3" fillId="3" borderId="35" xfId="0" applyFont="1" applyFill="1" applyBorder="1" applyAlignment="1" applyProtection="1">
      <alignment horizontal="center" vertical="center" wrapText="1"/>
      <protection hidden="1"/>
    </xf>
    <xf numFmtId="0" fontId="0" fillId="3" borderId="39" xfId="0" applyFill="1" applyBorder="1" applyAlignment="1" applyProtection="1">
      <alignment horizontal="center" vertical="center" wrapText="1"/>
      <protection hidden="1"/>
    </xf>
    <xf numFmtId="0" fontId="3" fillId="3" borderId="43" xfId="0" applyFont="1" applyFill="1" applyBorder="1" applyAlignment="1" applyProtection="1">
      <alignment horizontal="center" vertical="center" wrapText="1"/>
      <protection hidden="1"/>
    </xf>
    <xf numFmtId="0" fontId="3" fillId="3" borderId="60" xfId="0" applyFont="1" applyFill="1" applyBorder="1" applyAlignment="1" applyProtection="1">
      <alignment horizontal="center" vertical="center" wrapText="1"/>
      <protection hidden="1"/>
    </xf>
    <xf numFmtId="0" fontId="0" fillId="3" borderId="49" xfId="0" applyFill="1" applyBorder="1" applyAlignment="1" applyProtection="1">
      <alignment horizontal="center" vertical="center" wrapText="1"/>
      <protection hidden="1"/>
    </xf>
    <xf numFmtId="0" fontId="3" fillId="3" borderId="65" xfId="0" applyFont="1" applyFill="1" applyBorder="1" applyAlignment="1" applyProtection="1">
      <alignment horizontal="center" vertical="center" wrapText="1"/>
      <protection hidden="1"/>
    </xf>
    <xf numFmtId="0" fontId="3" fillId="3" borderId="66" xfId="0" applyFont="1" applyFill="1" applyBorder="1" applyAlignment="1" applyProtection="1">
      <alignment horizontal="center" vertical="center" wrapText="1"/>
      <protection hidden="1"/>
    </xf>
    <xf numFmtId="49" fontId="3" fillId="3" borderId="125" xfId="1" applyNumberFormat="1" applyFont="1" applyFill="1" applyBorder="1" applyAlignment="1" applyProtection="1">
      <alignment horizontal="center" vertical="center" wrapText="1"/>
      <protection hidden="1"/>
    </xf>
    <xf numFmtId="49" fontId="3" fillId="3" borderId="127" xfId="1" applyNumberFormat="1" applyFont="1" applyFill="1" applyBorder="1" applyAlignment="1" applyProtection="1">
      <alignment horizontal="center" vertical="center" wrapText="1"/>
      <protection hidden="1"/>
    </xf>
    <xf numFmtId="0" fontId="3" fillId="3" borderId="39" xfId="0" applyFont="1" applyFill="1" applyBorder="1" applyAlignment="1" applyProtection="1">
      <alignment horizontal="center" vertical="center" wrapText="1"/>
      <protection hidden="1"/>
    </xf>
    <xf numFmtId="0" fontId="3" fillId="3" borderId="173" xfId="0" applyFont="1" applyFill="1" applyBorder="1" applyAlignment="1">
      <alignment horizontal="center" vertical="center" wrapText="1"/>
    </xf>
    <xf numFmtId="0" fontId="3" fillId="3" borderId="174" xfId="0" applyFont="1" applyFill="1" applyBorder="1" applyAlignment="1">
      <alignment horizontal="center" vertical="center" wrapText="1"/>
    </xf>
    <xf numFmtId="0" fontId="3" fillId="0" borderId="175" xfId="0" applyFont="1" applyBorder="1" applyAlignment="1">
      <alignment horizontal="left" vertical="center" wrapText="1" indent="1"/>
    </xf>
    <xf numFmtId="0" fontId="3" fillId="0" borderId="176" xfId="0" applyFont="1" applyBorder="1" applyAlignment="1">
      <alignment horizontal="left" vertical="center" wrapText="1" indent="1"/>
    </xf>
    <xf numFmtId="0" fontId="3" fillId="0" borderId="177" xfId="0" applyFont="1" applyBorder="1" applyAlignment="1">
      <alignment horizontal="left" vertical="center" wrapText="1" indent="1"/>
    </xf>
    <xf numFmtId="0" fontId="3" fillId="3" borderId="136" xfId="0" applyFont="1" applyFill="1" applyBorder="1" applyAlignment="1">
      <alignment horizontal="center" vertical="center" wrapText="1"/>
    </xf>
    <xf numFmtId="0" fontId="3" fillId="3" borderId="137" xfId="0" applyFont="1" applyFill="1" applyBorder="1" applyAlignment="1">
      <alignment horizontal="center" vertical="center" wrapText="1"/>
    </xf>
    <xf numFmtId="44" fontId="3" fillId="3" borderId="69" xfId="1" applyFont="1" applyFill="1" applyBorder="1" applyAlignment="1" applyProtection="1">
      <alignment horizontal="center" vertical="center" wrapText="1"/>
    </xf>
    <xf numFmtId="44" fontId="3" fillId="3" borderId="70" xfId="1" applyFont="1" applyFill="1" applyBorder="1" applyAlignment="1" applyProtection="1">
      <alignment horizontal="center" vertical="center" wrapText="1"/>
    </xf>
    <xf numFmtId="9" fontId="3" fillId="0" borderId="175" xfId="5" applyFont="1" applyBorder="1" applyAlignment="1" applyProtection="1">
      <alignment horizontal="left" vertical="center" wrapText="1" indent="1"/>
    </xf>
    <xf numFmtId="9" fontId="3" fillId="0" borderId="177" xfId="5" applyFont="1" applyBorder="1" applyAlignment="1" applyProtection="1">
      <alignment horizontal="left" vertical="center" wrapText="1" indent="1"/>
    </xf>
    <xf numFmtId="0" fontId="43" fillId="3" borderId="155" xfId="0" applyFont="1" applyFill="1" applyBorder="1" applyAlignment="1">
      <alignment horizontal="center" vertical="center" wrapText="1"/>
    </xf>
    <xf numFmtId="0" fontId="43" fillId="3" borderId="156" xfId="0" applyFont="1" applyFill="1" applyBorder="1" applyAlignment="1">
      <alignment horizontal="center" vertical="center" wrapText="1"/>
    </xf>
    <xf numFmtId="0" fontId="43" fillId="3" borderId="157" xfId="0" applyFont="1" applyFill="1" applyBorder="1" applyAlignment="1">
      <alignment horizontal="center" vertical="center" wrapText="1"/>
    </xf>
    <xf numFmtId="0" fontId="43" fillId="3" borderId="158" xfId="0" applyFont="1" applyFill="1" applyBorder="1" applyAlignment="1">
      <alignment horizontal="center" vertical="center" wrapText="1"/>
    </xf>
    <xf numFmtId="0" fontId="43" fillId="6" borderId="31" xfId="0" applyFont="1" applyFill="1" applyBorder="1" applyAlignment="1">
      <alignment horizontal="center" vertical="center"/>
    </xf>
    <xf numFmtId="0" fontId="43" fillId="6" borderId="100" xfId="0" applyFont="1" applyFill="1" applyBorder="1" applyAlignment="1">
      <alignment horizontal="center" vertical="center"/>
    </xf>
    <xf numFmtId="44" fontId="10" fillId="6" borderId="1" xfId="1" applyFont="1" applyFill="1" applyBorder="1" applyAlignment="1" applyProtection="1">
      <alignment horizontal="center" vertical="center" wrapText="1"/>
    </xf>
    <xf numFmtId="44" fontId="10" fillId="6" borderId="13" xfId="1" applyFont="1" applyFill="1" applyBorder="1" applyAlignment="1" applyProtection="1">
      <alignment horizontal="center" vertical="center" wrapText="1"/>
    </xf>
    <xf numFmtId="9" fontId="10" fillId="6" borderId="35" xfId="5" applyFont="1" applyFill="1" applyBorder="1" applyAlignment="1" applyProtection="1">
      <alignment horizontal="center" vertical="center" wrapText="1"/>
    </xf>
    <xf numFmtId="9" fontId="10" fillId="6" borderId="49" xfId="5" applyFont="1" applyFill="1" applyBorder="1" applyAlignment="1" applyProtection="1">
      <alignment horizontal="center" vertical="center" wrapText="1"/>
    </xf>
    <xf numFmtId="0" fontId="0" fillId="0" borderId="0" xfId="0" applyAlignment="1">
      <alignment horizontal="left" vertical="top" wrapText="1"/>
    </xf>
    <xf numFmtId="0" fontId="3" fillId="0" borderId="0" xfId="0" applyFont="1" applyAlignment="1">
      <alignment horizontal="left" vertical="top" wrapText="1"/>
    </xf>
    <xf numFmtId="9" fontId="3" fillId="3" borderId="56" xfId="5" applyFont="1" applyFill="1" applyBorder="1" applyAlignment="1" applyProtection="1">
      <alignment horizontal="center" vertical="center" wrapText="1"/>
    </xf>
    <xf numFmtId="9" fontId="3" fillId="3" borderId="148" xfId="5" applyFont="1" applyFill="1" applyBorder="1" applyAlignment="1" applyProtection="1">
      <alignment horizontal="center" vertical="center" wrapText="1"/>
    </xf>
    <xf numFmtId="49" fontId="3" fillId="3" borderId="20" xfId="1" applyNumberFormat="1" applyFont="1" applyFill="1" applyBorder="1" applyAlignment="1" applyProtection="1">
      <alignment horizontal="center" vertical="center" wrapText="1"/>
    </xf>
    <xf numFmtId="49" fontId="3" fillId="3" borderId="22" xfId="1" applyNumberFormat="1" applyFont="1" applyFill="1" applyBorder="1" applyAlignment="1" applyProtection="1">
      <alignment horizontal="center" vertical="center" wrapText="1"/>
    </xf>
    <xf numFmtId="49" fontId="3" fillId="3" borderId="21" xfId="1" applyNumberFormat="1" applyFont="1" applyFill="1" applyBorder="1" applyAlignment="1" applyProtection="1">
      <alignment horizontal="center" vertical="center" wrapText="1"/>
    </xf>
    <xf numFmtId="49" fontId="3" fillId="3" borderId="23" xfId="1" applyNumberFormat="1" applyFont="1" applyFill="1" applyBorder="1" applyAlignment="1" applyProtection="1">
      <alignment horizontal="center" vertical="center" wrapText="1"/>
    </xf>
    <xf numFmtId="0" fontId="10" fillId="3" borderId="106" xfId="0" applyFont="1" applyFill="1" applyBorder="1" applyAlignment="1">
      <alignment horizontal="left" vertical="center" wrapText="1"/>
    </xf>
    <xf numFmtId="0" fontId="10" fillId="3" borderId="33" xfId="0" applyFont="1" applyFill="1" applyBorder="1" applyAlignment="1">
      <alignment horizontal="left" vertical="center" wrapText="1"/>
    </xf>
    <xf numFmtId="0" fontId="10" fillId="3" borderId="107" xfId="0" applyFont="1" applyFill="1" applyBorder="1" applyAlignment="1">
      <alignment horizontal="left" vertical="center" wrapText="1"/>
    </xf>
    <xf numFmtId="0" fontId="3" fillId="3" borderId="47" xfId="0" applyFont="1" applyFill="1" applyBorder="1" applyAlignment="1">
      <alignment horizontal="center" vertical="center" wrapText="1"/>
    </xf>
    <xf numFmtId="0" fontId="3" fillId="3" borderId="45" xfId="0" applyFont="1" applyFill="1" applyBorder="1" applyAlignment="1">
      <alignment horizontal="center" vertical="center" wrapText="1"/>
    </xf>
    <xf numFmtId="44" fontId="3" fillId="3" borderId="149" xfId="1" applyFont="1" applyFill="1" applyBorder="1" applyAlignment="1" applyProtection="1">
      <alignment horizontal="center" vertical="center" wrapText="1"/>
    </xf>
    <xf numFmtId="44" fontId="3" fillId="3" borderId="150" xfId="1" applyFont="1" applyFill="1" applyBorder="1" applyAlignment="1" applyProtection="1">
      <alignment horizontal="center" vertical="center" wrapText="1"/>
    </xf>
    <xf numFmtId="49" fontId="3" fillId="3" borderId="11" xfId="1" applyNumberFormat="1" applyFont="1" applyFill="1" applyBorder="1" applyAlignment="1" applyProtection="1">
      <alignment horizontal="center" vertical="center" wrapText="1"/>
    </xf>
    <xf numFmtId="49" fontId="3" fillId="3" borderId="24" xfId="1" applyNumberFormat="1" applyFont="1" applyFill="1" applyBorder="1" applyAlignment="1" applyProtection="1">
      <alignment horizontal="center" vertical="center" wrapText="1"/>
    </xf>
    <xf numFmtId="0" fontId="3" fillId="3" borderId="135" xfId="0" applyFont="1" applyFill="1" applyBorder="1" applyAlignment="1">
      <alignment horizontal="center" vertical="center" wrapText="1"/>
    </xf>
    <xf numFmtId="0" fontId="3" fillId="3" borderId="25" xfId="0" applyFont="1" applyFill="1" applyBorder="1" applyAlignment="1">
      <alignment horizontal="center" vertical="center" wrapText="1"/>
    </xf>
    <xf numFmtId="0" fontId="3" fillId="3" borderId="48" xfId="0" applyFont="1" applyFill="1" applyBorder="1" applyAlignment="1">
      <alignment horizontal="center" vertical="center" wrapText="1"/>
    </xf>
    <xf numFmtId="0" fontId="3" fillId="3" borderId="46" xfId="0" applyFont="1" applyFill="1" applyBorder="1" applyAlignment="1">
      <alignment horizontal="center" vertical="center" wrapText="1"/>
    </xf>
    <xf numFmtId="9" fontId="10" fillId="3" borderId="30" xfId="5" applyFont="1" applyFill="1" applyBorder="1" applyAlignment="1" applyProtection="1">
      <alignment horizontal="left" vertical="center" wrapText="1"/>
    </xf>
    <xf numFmtId="9" fontId="10" fillId="3" borderId="31" xfId="5" applyFont="1" applyFill="1" applyBorder="1" applyAlignment="1" applyProtection="1">
      <alignment horizontal="left" vertical="center" wrapText="1"/>
    </xf>
    <xf numFmtId="9" fontId="10" fillId="3" borderId="100" xfId="5" applyFont="1" applyFill="1" applyBorder="1" applyAlignment="1" applyProtection="1">
      <alignment horizontal="left" vertical="center" wrapText="1"/>
    </xf>
    <xf numFmtId="49" fontId="3" fillId="7" borderId="18" xfId="0" applyNumberFormat="1" applyFont="1" applyFill="1" applyBorder="1" applyAlignment="1" applyProtection="1">
      <alignment horizontal="left" vertical="center" wrapText="1" indent="1"/>
      <protection hidden="1"/>
    </xf>
    <xf numFmtId="49" fontId="3" fillId="7" borderId="19" xfId="0" applyNumberFormat="1" applyFont="1" applyFill="1" applyBorder="1" applyAlignment="1" applyProtection="1">
      <alignment horizontal="left" vertical="center" wrapText="1" indent="1"/>
      <protection hidden="1"/>
    </xf>
    <xf numFmtId="49" fontId="3" fillId="7" borderId="20" xfId="5" applyNumberFormat="1" applyFont="1" applyFill="1" applyBorder="1" applyAlignment="1" applyProtection="1">
      <alignment horizontal="center" vertical="center" wrapText="1"/>
      <protection hidden="1"/>
    </xf>
    <xf numFmtId="49" fontId="3" fillId="7" borderId="22" xfId="5" applyNumberFormat="1" applyFont="1" applyFill="1" applyBorder="1" applyAlignment="1" applyProtection="1">
      <alignment horizontal="center" vertical="center" wrapText="1"/>
      <protection hidden="1"/>
    </xf>
    <xf numFmtId="44" fontId="3" fillId="6" borderId="8" xfId="1" applyFont="1" applyFill="1" applyBorder="1" applyAlignment="1" applyProtection="1">
      <alignment horizontal="left" vertical="center" wrapText="1" indent="1"/>
      <protection hidden="1"/>
    </xf>
    <xf numFmtId="44" fontId="3" fillId="6" borderId="9" xfId="1" applyFont="1" applyFill="1" applyBorder="1" applyAlignment="1" applyProtection="1">
      <alignment horizontal="left" vertical="center" wrapText="1" indent="1"/>
      <protection hidden="1"/>
    </xf>
    <xf numFmtId="44" fontId="3" fillId="6" borderId="10" xfId="1" applyFont="1" applyFill="1" applyBorder="1" applyAlignment="1" applyProtection="1">
      <alignment horizontal="left" vertical="center" wrapText="1" indent="1"/>
      <protection hidden="1"/>
    </xf>
    <xf numFmtId="0" fontId="3" fillId="3" borderId="124" xfId="0" applyFont="1" applyFill="1" applyBorder="1" applyAlignment="1">
      <alignment horizontal="center" vertical="center" wrapText="1"/>
    </xf>
    <xf numFmtId="49" fontId="10" fillId="3" borderId="30" xfId="0" applyNumberFormat="1" applyFont="1" applyFill="1" applyBorder="1" applyAlignment="1" applyProtection="1">
      <alignment horizontal="left" vertical="center" wrapText="1"/>
      <protection hidden="1"/>
    </xf>
    <xf numFmtId="49" fontId="10" fillId="3" borderId="31" xfId="0" applyNumberFormat="1" applyFont="1" applyFill="1" applyBorder="1" applyAlignment="1" applyProtection="1">
      <alignment horizontal="left" vertical="center" wrapText="1"/>
      <protection hidden="1"/>
    </xf>
    <xf numFmtId="49" fontId="10" fillId="3" borderId="100" xfId="0" applyNumberFormat="1" applyFont="1" applyFill="1" applyBorder="1" applyAlignment="1" applyProtection="1">
      <alignment horizontal="left" vertical="center" wrapText="1"/>
      <protection hidden="1"/>
    </xf>
    <xf numFmtId="0" fontId="3" fillId="3" borderId="56" xfId="0" applyFont="1" applyFill="1" applyBorder="1" applyAlignment="1">
      <alignment horizontal="center" vertical="center" wrapText="1"/>
    </xf>
    <xf numFmtId="49" fontId="3" fillId="3" borderId="69" xfId="1" applyNumberFormat="1" applyFont="1" applyFill="1" applyBorder="1" applyAlignment="1" applyProtection="1">
      <alignment horizontal="center" vertical="center" wrapText="1"/>
    </xf>
    <xf numFmtId="49" fontId="3" fillId="7" borderId="11" xfId="1" applyNumberFormat="1" applyFont="1" applyFill="1" applyBorder="1" applyAlignment="1" applyProtection="1">
      <alignment horizontal="center" vertical="center" wrapText="1"/>
      <protection hidden="1"/>
    </xf>
    <xf numFmtId="49" fontId="3" fillId="7" borderId="24" xfId="1" applyNumberFormat="1" applyFont="1" applyFill="1" applyBorder="1" applyAlignment="1" applyProtection="1">
      <alignment horizontal="center" vertical="center" wrapText="1"/>
      <protection hidden="1"/>
    </xf>
    <xf numFmtId="0" fontId="3" fillId="3" borderId="29" xfId="0" applyFont="1" applyFill="1" applyBorder="1" applyAlignment="1">
      <alignment horizontal="center" vertical="center" wrapText="1"/>
    </xf>
    <xf numFmtId="0" fontId="3" fillId="3" borderId="133" xfId="0" applyFont="1" applyFill="1" applyBorder="1" applyAlignment="1">
      <alignment horizontal="center" vertical="center" wrapText="1"/>
    </xf>
    <xf numFmtId="0" fontId="3" fillId="3" borderId="134" xfId="0" applyFont="1" applyFill="1" applyBorder="1" applyAlignment="1">
      <alignment horizontal="center" vertical="center" wrapText="1"/>
    </xf>
    <xf numFmtId="0" fontId="3" fillId="3" borderId="171" xfId="0" applyFont="1" applyFill="1" applyBorder="1" applyAlignment="1">
      <alignment horizontal="center" vertical="center" wrapText="1"/>
    </xf>
    <xf numFmtId="0" fontId="3" fillId="3" borderId="172" xfId="0" applyFont="1" applyFill="1" applyBorder="1" applyAlignment="1">
      <alignment horizontal="center" vertical="center" wrapText="1"/>
    </xf>
    <xf numFmtId="49" fontId="3" fillId="6" borderId="114" xfId="0" applyNumberFormat="1" applyFont="1" applyFill="1" applyBorder="1" applyAlignment="1" applyProtection="1">
      <alignment horizontal="center" vertical="center" wrapText="1"/>
      <protection hidden="1"/>
    </xf>
    <xf numFmtId="49" fontId="3" fillId="6" borderId="115" xfId="0" applyNumberFormat="1" applyFont="1" applyFill="1" applyBorder="1" applyAlignment="1" applyProtection="1">
      <alignment horizontal="center" vertical="center" wrapText="1"/>
      <protection hidden="1"/>
    </xf>
    <xf numFmtId="49" fontId="10" fillId="6" borderId="30" xfId="0" applyNumberFormat="1" applyFont="1" applyFill="1" applyBorder="1" applyAlignment="1" applyProtection="1">
      <alignment horizontal="left" vertical="center" wrapText="1"/>
      <protection hidden="1"/>
    </xf>
    <xf numFmtId="49" fontId="10" fillId="6" borderId="31" xfId="0" applyNumberFormat="1" applyFont="1" applyFill="1" applyBorder="1" applyAlignment="1" applyProtection="1">
      <alignment horizontal="left" vertical="center" wrapText="1"/>
      <protection hidden="1"/>
    </xf>
    <xf numFmtId="49" fontId="10" fillId="6" borderId="100" xfId="0" applyNumberFormat="1" applyFont="1" applyFill="1" applyBorder="1" applyAlignment="1" applyProtection="1">
      <alignment horizontal="left" vertical="center" wrapText="1"/>
      <protection hidden="1"/>
    </xf>
    <xf numFmtId="9" fontId="3" fillId="6" borderId="35" xfId="5" applyFont="1" applyFill="1" applyBorder="1" applyAlignment="1" applyProtection="1">
      <alignment horizontal="left" vertical="center" wrapText="1" indent="1"/>
      <protection hidden="1"/>
    </xf>
    <xf numFmtId="9" fontId="3" fillId="6" borderId="49" xfId="5" applyFont="1" applyFill="1" applyBorder="1" applyAlignment="1" applyProtection="1">
      <alignment horizontal="left" vertical="center" wrapText="1" indent="1"/>
      <protection hidden="1"/>
    </xf>
    <xf numFmtId="49" fontId="3" fillId="6" borderId="59" xfId="0" applyNumberFormat="1" applyFont="1" applyFill="1" applyBorder="1" applyAlignment="1" applyProtection="1">
      <alignment horizontal="center" vertical="center" wrapText="1"/>
      <protection hidden="1"/>
    </xf>
    <xf numFmtId="49" fontId="3" fillId="6" borderId="37" xfId="0" applyNumberFormat="1" applyFont="1" applyFill="1" applyBorder="1" applyAlignment="1" applyProtection="1">
      <alignment horizontal="center" vertical="center" wrapText="1"/>
      <protection hidden="1"/>
    </xf>
    <xf numFmtId="44" fontId="3" fillId="3" borderId="102" xfId="1" applyFont="1" applyFill="1" applyBorder="1" applyAlignment="1" applyProtection="1">
      <alignment horizontal="center" vertical="center" wrapText="1"/>
    </xf>
    <xf numFmtId="44" fontId="3" fillId="3" borderId="35" xfId="1" applyFont="1" applyFill="1" applyBorder="1" applyAlignment="1" applyProtection="1">
      <alignment horizontal="center" vertical="center" wrapText="1"/>
    </xf>
    <xf numFmtId="49" fontId="3" fillId="6" borderId="58" xfId="0" applyNumberFormat="1" applyFont="1" applyFill="1" applyBorder="1" applyAlignment="1" applyProtection="1">
      <alignment horizontal="center" vertical="center" wrapText="1"/>
      <protection hidden="1"/>
    </xf>
    <xf numFmtId="49" fontId="3" fillId="6" borderId="36" xfId="0" applyNumberFormat="1" applyFont="1" applyFill="1" applyBorder="1" applyAlignment="1" applyProtection="1">
      <alignment horizontal="center" vertical="center" wrapText="1"/>
      <protection hidden="1"/>
    </xf>
    <xf numFmtId="0" fontId="3" fillId="6" borderId="35" xfId="5" applyNumberFormat="1" applyFont="1" applyFill="1" applyBorder="1" applyAlignment="1" applyProtection="1">
      <alignment horizontal="left" vertical="center" wrapText="1" indent="1"/>
      <protection hidden="1"/>
    </xf>
    <xf numFmtId="0" fontId="3" fillId="6" borderId="49" xfId="5" applyNumberFormat="1" applyFont="1" applyFill="1" applyBorder="1" applyAlignment="1" applyProtection="1">
      <alignment horizontal="left" vertical="center" wrapText="1" indent="1"/>
      <protection hidden="1"/>
    </xf>
    <xf numFmtId="49" fontId="3" fillId="6" borderId="104" xfId="0" applyNumberFormat="1" applyFont="1" applyFill="1" applyBorder="1" applyAlignment="1" applyProtection="1">
      <alignment horizontal="center" vertical="center" wrapText="1"/>
      <protection hidden="1"/>
    </xf>
    <xf numFmtId="49" fontId="3" fillId="6" borderId="105" xfId="0" applyNumberFormat="1" applyFont="1" applyFill="1" applyBorder="1" applyAlignment="1" applyProtection="1">
      <alignment horizontal="center" vertical="center" wrapText="1"/>
      <protection hidden="1"/>
    </xf>
    <xf numFmtId="49" fontId="3" fillId="3" borderId="56" xfId="5" applyNumberFormat="1" applyFont="1" applyFill="1" applyBorder="1" applyAlignment="1" applyProtection="1">
      <alignment horizontal="center" vertical="center" wrapText="1"/>
      <protection hidden="1"/>
    </xf>
    <xf numFmtId="49" fontId="3" fillId="3" borderId="103" xfId="5" applyNumberFormat="1" applyFont="1" applyFill="1" applyBorder="1" applyAlignment="1" applyProtection="1">
      <alignment horizontal="center" vertical="center" wrapText="1"/>
      <protection hidden="1"/>
    </xf>
    <xf numFmtId="49" fontId="3" fillId="7" borderId="114" xfId="0" applyNumberFormat="1" applyFont="1" applyFill="1" applyBorder="1" applyAlignment="1" applyProtection="1">
      <alignment horizontal="center" vertical="center" wrapText="1"/>
      <protection hidden="1"/>
    </xf>
    <xf numFmtId="49" fontId="3" fillId="7" borderId="115" xfId="0" applyNumberFormat="1" applyFont="1" applyFill="1" applyBorder="1" applyAlignment="1" applyProtection="1">
      <alignment horizontal="center" vertical="center" wrapText="1"/>
      <protection hidden="1"/>
    </xf>
    <xf numFmtId="0" fontId="10" fillId="6" borderId="128" xfId="0" applyFont="1" applyFill="1" applyBorder="1" applyAlignment="1" applyProtection="1">
      <alignment horizontal="left" vertical="center" wrapText="1"/>
      <protection hidden="1"/>
    </xf>
    <xf numFmtId="0" fontId="10" fillId="6" borderId="31" xfId="0" applyFont="1" applyFill="1" applyBorder="1" applyAlignment="1" applyProtection="1">
      <alignment horizontal="left" vertical="center" wrapText="1"/>
      <protection hidden="1"/>
    </xf>
    <xf numFmtId="0" fontId="10" fillId="6" borderId="100" xfId="0" applyFont="1" applyFill="1" applyBorder="1" applyAlignment="1" applyProtection="1">
      <alignment horizontal="left" vertical="center" wrapText="1"/>
      <protection hidden="1"/>
    </xf>
    <xf numFmtId="9" fontId="3" fillId="6" borderId="1" xfId="5" applyFont="1" applyFill="1" applyBorder="1" applyAlignment="1" applyProtection="1">
      <alignment horizontal="center" vertical="center" wrapText="1"/>
      <protection hidden="1"/>
    </xf>
    <xf numFmtId="9" fontId="3" fillId="6" borderId="13" xfId="5" applyFont="1" applyFill="1" applyBorder="1" applyAlignment="1" applyProtection="1">
      <alignment horizontal="center" vertical="center" wrapText="1"/>
      <protection hidden="1"/>
    </xf>
    <xf numFmtId="0" fontId="0" fillId="0" borderId="14" xfId="0" applyBorder="1" applyAlignment="1">
      <alignment vertical="center"/>
    </xf>
    <xf numFmtId="9" fontId="3" fillId="6" borderId="119" xfId="5" applyFont="1" applyFill="1" applyBorder="1" applyAlignment="1" applyProtection="1">
      <alignment horizontal="center" vertical="center" wrapText="1"/>
      <protection hidden="1"/>
    </xf>
    <xf numFmtId="9" fontId="3" fillId="6" borderId="45" xfId="5" applyFont="1" applyFill="1" applyBorder="1" applyAlignment="1" applyProtection="1">
      <alignment horizontal="center" vertical="center" wrapText="1"/>
      <protection hidden="1"/>
    </xf>
    <xf numFmtId="9" fontId="3" fillId="6" borderId="109" xfId="5" applyFont="1" applyFill="1" applyBorder="1" applyAlignment="1" applyProtection="1">
      <alignment horizontal="left" vertical="center" wrapText="1" indent="1"/>
      <protection hidden="1"/>
    </xf>
    <xf numFmtId="9" fontId="43" fillId="6" borderId="160" xfId="5" applyFont="1" applyFill="1" applyBorder="1" applyAlignment="1" applyProtection="1">
      <alignment horizontal="center" vertical="center" wrapText="1"/>
      <protection hidden="1"/>
    </xf>
    <xf numFmtId="9" fontId="43" fillId="6" borderId="161" xfId="5" applyFont="1" applyFill="1" applyBorder="1" applyAlignment="1" applyProtection="1">
      <alignment horizontal="center" vertical="center" wrapText="1"/>
      <protection hidden="1"/>
    </xf>
    <xf numFmtId="44" fontId="3" fillId="3" borderId="153" xfId="1" applyFont="1" applyFill="1" applyBorder="1" applyAlignment="1" applyProtection="1">
      <alignment horizontal="center" vertical="center" wrapText="1"/>
    </xf>
    <xf numFmtId="44" fontId="3" fillId="3" borderId="16" xfId="1" applyFont="1" applyFill="1" applyBorder="1" applyAlignment="1" applyProtection="1">
      <alignment horizontal="center" vertical="center" wrapText="1"/>
    </xf>
    <xf numFmtId="49" fontId="34" fillId="6" borderId="76" xfId="0" applyNumberFormat="1" applyFont="1" applyFill="1" applyBorder="1" applyAlignment="1" applyProtection="1">
      <alignment horizontal="center" vertical="center" wrapText="1"/>
      <protection hidden="1"/>
    </xf>
    <xf numFmtId="49" fontId="34" fillId="6" borderId="117" xfId="0" applyNumberFormat="1" applyFont="1" applyFill="1" applyBorder="1" applyAlignment="1" applyProtection="1">
      <alignment horizontal="center" vertical="center" wrapText="1"/>
      <protection hidden="1"/>
    </xf>
    <xf numFmtId="49" fontId="34" fillId="6" borderId="165" xfId="0" applyNumberFormat="1" applyFont="1" applyFill="1" applyBorder="1" applyAlignment="1" applyProtection="1">
      <alignment horizontal="center" vertical="center" wrapText="1"/>
      <protection hidden="1"/>
    </xf>
    <xf numFmtId="49" fontId="34" fillId="6" borderId="166" xfId="0" applyNumberFormat="1" applyFont="1" applyFill="1" applyBorder="1" applyAlignment="1" applyProtection="1">
      <alignment horizontal="center" vertical="center" wrapText="1"/>
      <protection hidden="1"/>
    </xf>
    <xf numFmtId="44" fontId="3" fillId="3" borderId="120" xfId="1" applyFont="1" applyFill="1" applyBorder="1" applyAlignment="1" applyProtection="1">
      <alignment horizontal="center" vertical="center" wrapText="1"/>
    </xf>
    <xf numFmtId="0" fontId="27" fillId="0" borderId="132" xfId="0" applyFont="1" applyBorder="1" applyAlignment="1">
      <alignment horizontal="center" vertical="center" wrapText="1"/>
    </xf>
    <xf numFmtId="0" fontId="27" fillId="0" borderId="175" xfId="0" applyFont="1" applyBorder="1" applyAlignment="1">
      <alignment horizontal="center" vertical="center" wrapText="1"/>
    </xf>
    <xf numFmtId="0" fontId="27" fillId="0" borderId="176" xfId="0" applyFont="1" applyBorder="1" applyAlignment="1">
      <alignment horizontal="center" vertical="center" wrapText="1"/>
    </xf>
    <xf numFmtId="0" fontId="27" fillId="0" borderId="177" xfId="0" applyFont="1" applyBorder="1" applyAlignment="1">
      <alignment horizontal="center" vertical="center" wrapText="1"/>
    </xf>
    <xf numFmtId="0" fontId="3" fillId="3" borderId="119" xfId="0" applyFont="1" applyFill="1" applyBorder="1" applyAlignment="1">
      <alignment horizontal="center" vertical="center" wrapText="1"/>
    </xf>
    <xf numFmtId="0" fontId="10" fillId="3" borderId="3" xfId="0" applyFont="1" applyFill="1" applyBorder="1" applyAlignment="1" applyProtection="1">
      <alignment horizontal="left" vertical="center" wrapText="1"/>
      <protection hidden="1"/>
    </xf>
    <xf numFmtId="0" fontId="10" fillId="3" borderId="4" xfId="0" applyFont="1" applyFill="1" applyBorder="1" applyAlignment="1" applyProtection="1">
      <alignment horizontal="left" vertical="center" wrapText="1"/>
      <protection hidden="1"/>
    </xf>
    <xf numFmtId="0" fontId="3" fillId="3" borderId="168" xfId="0" applyFont="1" applyFill="1" applyBorder="1" applyAlignment="1">
      <alignment horizontal="center" vertical="center" wrapText="1"/>
    </xf>
    <xf numFmtId="0" fontId="17" fillId="0" borderId="4" xfId="0" applyFont="1" applyBorder="1" applyAlignment="1" applyProtection="1">
      <alignment horizontal="center" vertical="center"/>
      <protection hidden="1"/>
    </xf>
    <xf numFmtId="0" fontId="0" fillId="0" borderId="4" xfId="0" applyBorder="1" applyAlignment="1">
      <alignment horizontal="center" vertical="center"/>
    </xf>
    <xf numFmtId="0" fontId="0" fillId="0" borderId="0" xfId="0" applyAlignment="1">
      <alignment horizontal="center" vertical="center"/>
    </xf>
    <xf numFmtId="9" fontId="3" fillId="6" borderId="153" xfId="5" applyFont="1" applyFill="1" applyBorder="1" applyAlignment="1" applyProtection="1">
      <alignment horizontal="center" vertical="center" wrapText="1"/>
      <protection hidden="1"/>
    </xf>
    <xf numFmtId="0" fontId="0" fillId="0" borderId="16" xfId="0" applyBorder="1" applyAlignment="1">
      <alignment horizontal="center" vertical="center" wrapText="1"/>
    </xf>
    <xf numFmtId="9" fontId="3" fillId="6" borderId="6" xfId="5" applyFont="1" applyFill="1" applyBorder="1" applyAlignment="1" applyProtection="1">
      <alignment horizontal="left" vertical="center" wrapText="1"/>
      <protection hidden="1"/>
    </xf>
    <xf numFmtId="0" fontId="0" fillId="0" borderId="16" xfId="0" applyBorder="1" applyAlignment="1">
      <alignment vertical="center"/>
    </xf>
    <xf numFmtId="0" fontId="10" fillId="6" borderId="3" xfId="0" applyFont="1" applyFill="1" applyBorder="1" applyAlignment="1" applyProtection="1">
      <alignment horizontal="left" vertical="center" wrapText="1"/>
      <protection hidden="1"/>
    </xf>
    <xf numFmtId="0" fontId="10" fillId="6" borderId="4" xfId="0" applyFont="1" applyFill="1" applyBorder="1" applyAlignment="1" applyProtection="1">
      <alignment horizontal="left" vertical="center" wrapText="1"/>
      <protection hidden="1"/>
    </xf>
    <xf numFmtId="0" fontId="10" fillId="6" borderId="5" xfId="0" applyFont="1" applyFill="1" applyBorder="1" applyAlignment="1" applyProtection="1">
      <alignment horizontal="left" vertical="center" wrapText="1"/>
      <protection hidden="1"/>
    </xf>
    <xf numFmtId="0" fontId="3" fillId="6" borderId="169" xfId="0" applyFont="1" applyFill="1" applyBorder="1" applyAlignment="1" applyProtection="1">
      <alignment horizontal="center" vertical="center" wrapText="1"/>
      <protection hidden="1"/>
    </xf>
    <xf numFmtId="0" fontId="3" fillId="6" borderId="22" xfId="0" applyFont="1" applyFill="1" applyBorder="1" applyAlignment="1" applyProtection="1">
      <alignment horizontal="center" vertical="center" wrapText="1"/>
      <protection hidden="1"/>
    </xf>
    <xf numFmtId="0" fontId="3" fillId="6" borderId="170" xfId="0" applyFont="1" applyFill="1" applyBorder="1" applyAlignment="1" applyProtection="1">
      <alignment horizontal="center" vertical="center" wrapText="1"/>
      <protection hidden="1"/>
    </xf>
    <xf numFmtId="0" fontId="0" fillId="0" borderId="73" xfId="0" applyBorder="1" applyAlignment="1">
      <alignment horizontal="center" vertical="center" wrapText="1"/>
    </xf>
    <xf numFmtId="0" fontId="3" fillId="0" borderId="175" xfId="0" applyFont="1" applyBorder="1" applyAlignment="1" applyProtection="1">
      <alignment horizontal="left" vertical="center" wrapText="1" indent="1"/>
      <protection hidden="1"/>
    </xf>
    <xf numFmtId="0" fontId="3" fillId="0" borderId="176" xfId="0" applyFont="1" applyBorder="1" applyAlignment="1" applyProtection="1">
      <alignment horizontal="left" vertical="center" wrapText="1" indent="1"/>
      <protection hidden="1"/>
    </xf>
    <xf numFmtId="0" fontId="3" fillId="0" borderId="177" xfId="0" applyFont="1" applyBorder="1" applyAlignment="1" applyProtection="1">
      <alignment horizontal="left" vertical="center" wrapText="1" indent="1"/>
      <protection hidden="1"/>
    </xf>
    <xf numFmtId="0" fontId="3" fillId="0" borderId="181" xfId="0" applyFont="1" applyBorder="1" applyAlignment="1" applyProtection="1">
      <alignment horizontal="left" vertical="center" wrapText="1"/>
      <protection hidden="1"/>
    </xf>
    <xf numFmtId="0" fontId="3" fillId="0" borderId="182" xfId="0" applyFont="1" applyBorder="1" applyAlignment="1" applyProtection="1">
      <alignment horizontal="left" vertical="center" wrapText="1"/>
      <protection hidden="1"/>
    </xf>
    <xf numFmtId="0" fontId="3" fillId="0" borderId="175" xfId="0" applyFont="1" applyBorder="1" applyAlignment="1" applyProtection="1">
      <alignment horizontal="left" vertical="center" wrapText="1"/>
      <protection hidden="1"/>
    </xf>
    <xf numFmtId="0" fontId="3" fillId="0" borderId="176" xfId="0" applyFont="1" applyBorder="1" applyAlignment="1" applyProtection="1">
      <alignment horizontal="left" vertical="center" wrapText="1"/>
      <protection hidden="1"/>
    </xf>
    <xf numFmtId="0" fontId="3" fillId="0" borderId="177" xfId="0" applyFont="1" applyBorder="1" applyAlignment="1" applyProtection="1">
      <alignment horizontal="left" vertical="center" wrapText="1"/>
      <protection hidden="1"/>
    </xf>
    <xf numFmtId="0" fontId="27" fillId="0" borderId="183" xfId="0" applyFont="1" applyBorder="1" applyAlignment="1">
      <alignment horizontal="left" vertical="center" wrapText="1"/>
    </xf>
    <xf numFmtId="0" fontId="27" fillId="0" borderId="184" xfId="0" applyFont="1" applyBorder="1" applyAlignment="1">
      <alignment horizontal="left" vertical="center" wrapText="1"/>
    </xf>
    <xf numFmtId="0" fontId="27" fillId="0" borderId="185" xfId="0" applyFont="1" applyBorder="1" applyAlignment="1">
      <alignment horizontal="left" vertical="center" wrapText="1"/>
    </xf>
    <xf numFmtId="0" fontId="3" fillId="0" borderId="132" xfId="0" applyFont="1" applyBorder="1" applyAlignment="1" applyProtection="1">
      <alignment horizontal="left" vertical="center" wrapText="1"/>
      <protection hidden="1"/>
    </xf>
    <xf numFmtId="49" fontId="23" fillId="4" borderId="0" xfId="0" applyNumberFormat="1" applyFont="1" applyFill="1" applyAlignment="1">
      <alignment horizontal="left" vertical="top" wrapText="1"/>
    </xf>
    <xf numFmtId="49" fontId="3" fillId="4" borderId="0" xfId="0" applyNumberFormat="1" applyFont="1" applyFill="1" applyAlignment="1">
      <alignment wrapText="1"/>
    </xf>
  </cellXfs>
  <cellStyles count="92">
    <cellStyle name="Currency" xfId="1" builtinId="4"/>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Normal" xfId="0" builtinId="0"/>
    <cellStyle name="Normal 2" xfId="2" xr:uid="{00000000-0005-0000-0000-000056000000}"/>
    <cellStyle name="Normal 2 2" xfId="3" xr:uid="{00000000-0005-0000-0000-000057000000}"/>
    <cellStyle name="Normal 2 2 2" xfId="91" xr:uid="{00000000-0005-0000-0000-000058000000}"/>
    <cellStyle name="Normal 2 3" xfId="90" xr:uid="{00000000-0005-0000-0000-000059000000}"/>
    <cellStyle name="Normal 3" xfId="4" xr:uid="{00000000-0005-0000-0000-00005A000000}"/>
    <cellStyle name="Percent" xfId="5" builtinId="5"/>
  </cellStyles>
  <dxfs count="3">
    <dxf>
      <font>
        <color theme="0"/>
      </font>
    </dxf>
    <dxf>
      <font>
        <color theme="0"/>
      </font>
    </dxf>
    <dxf>
      <font>
        <color theme="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59973</xdr:colOff>
      <xdr:row>1</xdr:row>
      <xdr:rowOff>91722</xdr:rowOff>
    </xdr:from>
    <xdr:to>
      <xdr:col>4</xdr:col>
      <xdr:colOff>26371</xdr:colOff>
      <xdr:row>2</xdr:row>
      <xdr:rowOff>678303</xdr:rowOff>
    </xdr:to>
    <xdr:pic>
      <xdr:nvPicPr>
        <xdr:cNvPr id="2184" name="Picture 2" descr="logo_black.png">
          <a:extLst>
            <a:ext uri="{FF2B5EF4-FFF2-40B4-BE49-F238E27FC236}">
              <a16:creationId xmlns:a16="http://schemas.microsoft.com/office/drawing/2014/main" id="{00000000-0008-0000-0000-000088080000}"/>
            </a:ext>
          </a:extLst>
        </xdr:cNvPr>
        <xdr:cNvPicPr>
          <a:picLocks noChangeAspect="1"/>
        </xdr:cNvPicPr>
      </xdr:nvPicPr>
      <xdr:blipFill>
        <a:blip xmlns:r="http://schemas.openxmlformats.org/officeDocument/2006/relationships" r:embed="rId1" cstate="print"/>
        <a:srcRect/>
        <a:stretch>
          <a:fillRect/>
        </a:stretch>
      </xdr:blipFill>
      <xdr:spPr bwMode="auto">
        <a:xfrm>
          <a:off x="239890" y="282222"/>
          <a:ext cx="773906" cy="773906"/>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59973</xdr:colOff>
      <xdr:row>1</xdr:row>
      <xdr:rowOff>91722</xdr:rowOff>
    </xdr:from>
    <xdr:to>
      <xdr:col>4</xdr:col>
      <xdr:colOff>29546</xdr:colOff>
      <xdr:row>2</xdr:row>
      <xdr:rowOff>675128</xdr:rowOff>
    </xdr:to>
    <xdr:pic>
      <xdr:nvPicPr>
        <xdr:cNvPr id="2" name="Picture 2" descr="logo_black.png">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240948" y="282222"/>
          <a:ext cx="779198" cy="773906"/>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23</xdr:row>
          <xdr:rowOff>171450</xdr:rowOff>
        </xdr:from>
        <xdr:to>
          <xdr:col>2</xdr:col>
          <xdr:colOff>133350</xdr:colOff>
          <xdr:row>24</xdr:row>
          <xdr:rowOff>38100</xdr:rowOff>
        </xdr:to>
        <xdr:sp macro="" textlink="">
          <xdr:nvSpPr>
            <xdr:cNvPr id="9219" name="Button 3" hidden="1">
              <a:extLst>
                <a:ext uri="{63B3BB69-23CF-44E3-9099-C40C66FF867C}">
                  <a14:compatExt spid="_x0000_s9219"/>
                </a:ext>
                <a:ext uri="{FF2B5EF4-FFF2-40B4-BE49-F238E27FC236}">
                  <a16:creationId xmlns:a16="http://schemas.microsoft.com/office/drawing/2014/main" id="{00000000-0008-0000-0200-0000032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Add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228600</xdr:colOff>
          <xdr:row>23</xdr:row>
          <xdr:rowOff>171450</xdr:rowOff>
        </xdr:from>
        <xdr:to>
          <xdr:col>3</xdr:col>
          <xdr:colOff>628650</xdr:colOff>
          <xdr:row>24</xdr:row>
          <xdr:rowOff>19050</xdr:rowOff>
        </xdr:to>
        <xdr:sp macro="" textlink="">
          <xdr:nvSpPr>
            <xdr:cNvPr id="9224" name="Button 8" hidden="1">
              <a:extLst>
                <a:ext uri="{63B3BB69-23CF-44E3-9099-C40C66FF867C}">
                  <a14:compatExt spid="_x0000_s9224"/>
                </a:ext>
                <a:ext uri="{FF2B5EF4-FFF2-40B4-BE49-F238E27FC236}">
                  <a16:creationId xmlns:a16="http://schemas.microsoft.com/office/drawing/2014/main" id="{00000000-0008-0000-0200-0000082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Delete Rows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8</xdr:col>
      <xdr:colOff>0</xdr:colOff>
      <xdr:row>0</xdr:row>
      <xdr:rowOff>0</xdr:rowOff>
    </xdr:from>
    <xdr:to>
      <xdr:col>8</xdr:col>
      <xdr:colOff>0</xdr:colOff>
      <xdr:row>0</xdr:row>
      <xdr:rowOff>0</xdr:rowOff>
    </xdr:to>
    <xdr:pic>
      <xdr:nvPicPr>
        <xdr:cNvPr id="1059" name="Picture 35">
          <a:extLst>
            <a:ext uri="{FF2B5EF4-FFF2-40B4-BE49-F238E27FC236}">
              <a16:creationId xmlns:a16="http://schemas.microsoft.com/office/drawing/2014/main" id="{00000000-0008-0000-0500-00002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63900" y="0"/>
          <a:ext cx="0" cy="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8</xdr:col>
          <xdr:colOff>0</xdr:colOff>
          <xdr:row>0</xdr:row>
          <xdr:rowOff>0</xdr:rowOff>
        </xdr:from>
        <xdr:to>
          <xdr:col>8</xdr:col>
          <xdr:colOff>0</xdr:colOff>
          <xdr:row>0</xdr:row>
          <xdr:rowOff>0</xdr:rowOff>
        </xdr:to>
        <xdr:sp macro="" textlink="">
          <xdr:nvSpPr>
            <xdr:cNvPr id="2" name="Object 35" hidden="1">
              <a:extLst>
                <a:ext uri="{63B3BB69-23CF-44E3-9099-C40C66FF867C}">
                  <a14:compatExt spid="_x0000_s1059"/>
                </a:ext>
                <a:ext uri="{FF2B5EF4-FFF2-40B4-BE49-F238E27FC236}">
                  <a16:creationId xmlns:a16="http://schemas.microsoft.com/office/drawing/2014/main" id="{00000000-0008-0000-0500-0000020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1.bin"/><Relationship Id="rId6" Type="http://schemas.openxmlformats.org/officeDocument/2006/relationships/comments" Target="../comments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3" Type="http://schemas.openxmlformats.org/officeDocument/2006/relationships/oleObject" Target="../embeddings/oleObject1.bin"/><Relationship Id="rId2" Type="http://schemas.openxmlformats.org/officeDocument/2006/relationships/vmlDrawing" Target="../drawings/vmlDrawing6.vml"/><Relationship Id="rId1" Type="http://schemas.openxmlformats.org/officeDocument/2006/relationships/drawing" Target="../drawings/drawing4.xml"/><Relationship Id="rId5" Type="http://schemas.openxmlformats.org/officeDocument/2006/relationships/comments" Target="../comments6.xml"/><Relationship Id="rId4" Type="http://schemas.openxmlformats.org/officeDocument/2006/relationships/image" Target="../media/image2.png"/></Relationships>
</file>

<file path=xl/worksheets/_rels/sheet8.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T73"/>
  <sheetViews>
    <sheetView showGridLines="0" tabSelected="1" zoomScaleNormal="100" zoomScalePageLayoutView="90" workbookViewId="0">
      <selection activeCell="G25" sqref="G25"/>
    </sheetView>
  </sheetViews>
  <sheetFormatPr defaultColWidth="8.7109375" defaultRowHeight="12.75" x14ac:dyDescent="0.2"/>
  <cols>
    <col min="1" max="1" width="2.7109375" style="109" customWidth="1"/>
    <col min="2" max="2" width="2.42578125" style="110" customWidth="1"/>
    <col min="3" max="3" width="7" style="110" customWidth="1"/>
    <col min="4" max="4" width="2.7109375" style="110" customWidth="1"/>
    <col min="5" max="5" width="7" style="110" customWidth="1"/>
    <col min="6" max="6" width="75.7109375" style="110" customWidth="1"/>
    <col min="7" max="7" width="19" style="111" customWidth="1"/>
    <col min="8" max="8" width="2.42578125" style="111" customWidth="1"/>
    <col min="9" max="9" width="10.42578125" style="111" customWidth="1"/>
    <col min="10" max="10" width="8.7109375" style="111" hidden="1" customWidth="1"/>
    <col min="11" max="12" width="8.7109375" style="111"/>
    <col min="13" max="13" width="8.140625" style="109" customWidth="1"/>
    <col min="14" max="14" width="8.7109375" style="109" customWidth="1"/>
    <col min="15" max="16384" width="8.7109375" style="109"/>
  </cols>
  <sheetData>
    <row r="1" spans="1:20" ht="15" customHeight="1" x14ac:dyDescent="0.2">
      <c r="L1" s="109"/>
    </row>
    <row r="2" spans="1:20" ht="15" customHeight="1" x14ac:dyDescent="0.2">
      <c r="B2" s="112"/>
      <c r="C2" s="113"/>
      <c r="D2" s="113"/>
      <c r="E2" s="113"/>
      <c r="F2" s="113"/>
      <c r="G2" s="114"/>
      <c r="H2" s="115"/>
      <c r="L2" s="109"/>
    </row>
    <row r="3" spans="1:20" s="111" customFormat="1" ht="63" customHeight="1" x14ac:dyDescent="0.25">
      <c r="A3" s="116"/>
      <c r="B3" s="117"/>
      <c r="C3" s="118"/>
      <c r="D3" s="411"/>
      <c r="E3" s="415" t="s">
        <v>118</v>
      </c>
      <c r="F3" s="416"/>
      <c r="G3" s="416"/>
      <c r="H3" s="119"/>
      <c r="I3" s="110"/>
      <c r="J3" s="120"/>
      <c r="K3" s="120"/>
      <c r="L3" s="120"/>
    </row>
    <row r="4" spans="1:20" ht="21" customHeight="1" x14ac:dyDescent="0.2">
      <c r="B4" s="121"/>
      <c r="C4" s="122"/>
      <c r="D4" s="411"/>
      <c r="E4" s="123"/>
      <c r="F4" s="123"/>
      <c r="G4" s="124"/>
      <c r="H4" s="125"/>
      <c r="I4" s="110"/>
      <c r="J4" s="109"/>
    </row>
    <row r="5" spans="1:20" ht="15" customHeight="1" x14ac:dyDescent="0.2">
      <c r="B5" s="121"/>
      <c r="C5" s="123"/>
      <c r="D5" s="411"/>
      <c r="E5" s="1" t="s">
        <v>6</v>
      </c>
      <c r="F5" s="123"/>
      <c r="G5" s="124"/>
      <c r="H5" s="125"/>
      <c r="I5" s="110"/>
      <c r="J5" s="109"/>
      <c r="L5" s="250"/>
    </row>
    <row r="6" spans="1:20" ht="15" customHeight="1" x14ac:dyDescent="0.2">
      <c r="B6" s="121"/>
      <c r="C6" s="123"/>
      <c r="D6" s="126"/>
      <c r="E6" s="2" t="s">
        <v>85</v>
      </c>
      <c r="F6" s="123"/>
      <c r="G6" s="124"/>
      <c r="H6" s="125"/>
      <c r="I6" s="110"/>
      <c r="J6" s="109"/>
      <c r="L6" s="250"/>
    </row>
    <row r="7" spans="1:20" s="102" customFormat="1" ht="21" customHeight="1" x14ac:dyDescent="0.2">
      <c r="B7" s="103"/>
      <c r="C7" s="104"/>
      <c r="D7" s="105"/>
      <c r="E7" s="418" t="s">
        <v>41</v>
      </c>
      <c r="F7" s="418"/>
      <c r="G7" s="418"/>
      <c r="H7" s="106"/>
      <c r="J7" s="107"/>
      <c r="L7" s="195"/>
    </row>
    <row r="8" spans="1:20" s="102" customFormat="1" ht="15" customHeight="1" x14ac:dyDescent="0.2">
      <c r="B8" s="103"/>
      <c r="C8" s="104"/>
      <c r="D8" s="105"/>
      <c r="E8" s="108"/>
      <c r="F8" s="108"/>
      <c r="G8" s="108"/>
      <c r="H8" s="106"/>
      <c r="J8" s="107"/>
      <c r="L8" s="251"/>
    </row>
    <row r="9" spans="1:20" ht="15" customHeight="1" x14ac:dyDescent="0.2">
      <c r="B9" s="121"/>
      <c r="C9" s="123"/>
      <c r="D9" s="126"/>
      <c r="E9" s="1" t="s">
        <v>33</v>
      </c>
      <c r="F9" s="123"/>
      <c r="G9" s="124"/>
      <c r="H9" s="125"/>
      <c r="I9" s="110"/>
      <c r="J9" s="127"/>
      <c r="L9" s="33"/>
    </row>
    <row r="10" spans="1:20" ht="15" customHeight="1" x14ac:dyDescent="0.2">
      <c r="B10" s="121"/>
      <c r="C10" s="123"/>
      <c r="D10" s="126"/>
      <c r="E10" s="2" t="s">
        <v>43</v>
      </c>
      <c r="F10" s="123"/>
      <c r="G10" s="227" t="s">
        <v>135</v>
      </c>
      <c r="H10" s="125"/>
      <c r="I10" s="110"/>
      <c r="J10" s="127"/>
      <c r="K10" s="33"/>
      <c r="L10" s="33"/>
    </row>
    <row r="11" spans="1:20" s="102" customFormat="1" ht="21" customHeight="1" x14ac:dyDescent="0.2">
      <c r="B11" s="103"/>
      <c r="C11" s="104"/>
      <c r="D11" s="105"/>
      <c r="E11" s="252" t="s">
        <v>42</v>
      </c>
      <c r="F11" s="252"/>
      <c r="G11" s="252"/>
      <c r="H11" s="106"/>
      <c r="J11" s="107"/>
      <c r="L11" s="409" t="s">
        <v>68</v>
      </c>
      <c r="M11" s="409"/>
      <c r="N11" s="409"/>
      <c r="O11" s="409"/>
      <c r="P11" s="409"/>
      <c r="Q11" s="409"/>
      <c r="R11" s="409"/>
      <c r="S11" s="409"/>
      <c r="T11" s="409"/>
    </row>
    <row r="12" spans="1:20" ht="15" customHeight="1" x14ac:dyDescent="0.2">
      <c r="B12" s="121"/>
      <c r="C12" s="123"/>
      <c r="D12" s="126"/>
      <c r="E12" s="2"/>
      <c r="F12" s="123"/>
      <c r="G12" s="124"/>
      <c r="H12" s="125"/>
      <c r="I12" s="110"/>
      <c r="J12" s="127"/>
      <c r="L12" s="409"/>
      <c r="M12" s="409"/>
      <c r="N12" s="409"/>
      <c r="O12" s="409"/>
      <c r="P12" s="409"/>
      <c r="Q12" s="409"/>
      <c r="R12" s="409"/>
      <c r="S12" s="409"/>
      <c r="T12" s="409"/>
    </row>
    <row r="13" spans="1:20" ht="15" customHeight="1" x14ac:dyDescent="0.2">
      <c r="B13" s="121"/>
      <c r="C13" s="123"/>
      <c r="D13" s="123"/>
      <c r="E13" s="1" t="s">
        <v>105</v>
      </c>
      <c r="F13" s="123"/>
      <c r="G13" s="124"/>
      <c r="H13" s="125"/>
      <c r="I13" s="110"/>
      <c r="L13" s="409"/>
      <c r="M13" s="409"/>
      <c r="N13" s="409"/>
      <c r="O13" s="409"/>
      <c r="P13" s="409"/>
      <c r="Q13" s="409"/>
      <c r="R13" s="409"/>
      <c r="S13" s="409"/>
      <c r="T13" s="409"/>
    </row>
    <row r="14" spans="1:20" ht="15" customHeight="1" x14ac:dyDescent="0.2">
      <c r="B14" s="121"/>
      <c r="C14" s="123"/>
      <c r="D14" s="126"/>
      <c r="E14" s="128" t="s">
        <v>175</v>
      </c>
      <c r="F14" s="123"/>
      <c r="G14" s="227"/>
      <c r="H14" s="125"/>
      <c r="I14" s="110"/>
      <c r="L14" s="409"/>
      <c r="M14" s="409"/>
      <c r="N14" s="409"/>
      <c r="O14" s="409"/>
      <c r="P14" s="409"/>
      <c r="Q14" s="409"/>
      <c r="R14" s="409"/>
      <c r="S14" s="409"/>
      <c r="T14" s="409"/>
    </row>
    <row r="15" spans="1:20" ht="15" customHeight="1" x14ac:dyDescent="0.2">
      <c r="B15" s="121"/>
      <c r="C15" s="129"/>
      <c r="D15" s="130"/>
      <c r="E15" s="296"/>
      <c r="F15" s="147"/>
      <c r="G15" s="132"/>
      <c r="H15" s="133"/>
      <c r="I15" s="109"/>
      <c r="L15" s="409"/>
      <c r="M15" s="409"/>
      <c r="N15" s="409"/>
      <c r="O15" s="409"/>
      <c r="P15" s="409"/>
      <c r="Q15" s="409"/>
      <c r="R15" s="409"/>
      <c r="S15" s="409"/>
      <c r="T15" s="409"/>
    </row>
    <row r="16" spans="1:20" ht="15" customHeight="1" x14ac:dyDescent="0.2">
      <c r="B16" s="121"/>
      <c r="C16" s="129"/>
      <c r="D16" s="130"/>
      <c r="E16" s="134"/>
      <c r="F16" s="147"/>
      <c r="G16" s="132"/>
      <c r="H16" s="133"/>
      <c r="I16" s="109"/>
      <c r="L16" s="409"/>
      <c r="M16" s="409"/>
      <c r="N16" s="409"/>
      <c r="O16" s="409"/>
      <c r="P16" s="409"/>
      <c r="Q16" s="409"/>
      <c r="R16" s="409"/>
      <c r="S16" s="409"/>
      <c r="T16" s="409"/>
    </row>
    <row r="17" spans="2:20" ht="15" customHeight="1" x14ac:dyDescent="0.2">
      <c r="B17" s="121"/>
      <c r="C17" s="123"/>
      <c r="D17" s="129"/>
      <c r="E17" s="134" t="s">
        <v>82</v>
      </c>
      <c r="F17" s="129"/>
      <c r="G17" s="123"/>
      <c r="H17" s="135"/>
      <c r="I17" s="109"/>
      <c r="L17" s="409"/>
      <c r="M17" s="409"/>
      <c r="N17" s="409"/>
      <c r="O17" s="409"/>
      <c r="P17" s="409"/>
      <c r="Q17" s="409"/>
      <c r="R17" s="409"/>
      <c r="S17" s="409"/>
      <c r="T17" s="409"/>
    </row>
    <row r="18" spans="2:20" ht="9" customHeight="1" x14ac:dyDescent="0.2">
      <c r="B18" s="121"/>
      <c r="C18" s="129"/>
      <c r="D18" s="130"/>
      <c r="E18" s="131"/>
      <c r="F18" s="130"/>
      <c r="G18" s="123"/>
      <c r="H18" s="133"/>
      <c r="I18" s="109"/>
      <c r="L18" s="109"/>
    </row>
    <row r="19" spans="2:20" ht="15" customHeight="1" x14ac:dyDescent="0.2">
      <c r="B19" s="121"/>
      <c r="C19" s="123"/>
      <c r="D19" s="129"/>
      <c r="E19" s="136" t="s">
        <v>81</v>
      </c>
      <c r="F19" s="129"/>
      <c r="G19" s="254"/>
      <c r="H19" s="137"/>
      <c r="I19" s="109"/>
      <c r="L19" s="109"/>
    </row>
    <row r="20" spans="2:20" ht="9" customHeight="1" x14ac:dyDescent="0.2">
      <c r="B20" s="121"/>
      <c r="C20" s="129"/>
      <c r="D20" s="130"/>
      <c r="E20" s="131"/>
      <c r="F20" s="130"/>
      <c r="G20" s="123"/>
      <c r="H20" s="133"/>
      <c r="I20" s="109"/>
      <c r="L20" s="109"/>
    </row>
    <row r="21" spans="2:20" ht="15" customHeight="1" x14ac:dyDescent="0.2">
      <c r="B21" s="121"/>
      <c r="C21" s="123"/>
      <c r="D21" s="129"/>
      <c r="E21" s="138" t="s">
        <v>1</v>
      </c>
      <c r="F21" s="129"/>
      <c r="G21" s="123"/>
      <c r="H21" s="135"/>
      <c r="I21" s="109"/>
      <c r="L21" s="109"/>
    </row>
    <row r="22" spans="2:20" ht="9" customHeight="1" x14ac:dyDescent="0.2">
      <c r="B22" s="121"/>
      <c r="C22" s="129"/>
      <c r="D22" s="130"/>
      <c r="E22" s="131"/>
      <c r="F22" s="130"/>
      <c r="G22" s="123"/>
      <c r="H22" s="133"/>
      <c r="I22" s="109"/>
      <c r="L22" s="109"/>
    </row>
    <row r="23" spans="2:20" ht="15" customHeight="1" x14ac:dyDescent="0.2">
      <c r="B23" s="121"/>
      <c r="C23" s="123"/>
      <c r="D23" s="129"/>
      <c r="E23" s="1" t="s">
        <v>83</v>
      </c>
      <c r="F23" s="129"/>
      <c r="G23" s="123"/>
      <c r="H23" s="135"/>
      <c r="I23" s="109"/>
      <c r="L23" s="109"/>
    </row>
    <row r="24" spans="2:20" ht="9" customHeight="1" x14ac:dyDescent="0.2">
      <c r="B24" s="121"/>
      <c r="C24" s="129"/>
      <c r="D24" s="130"/>
      <c r="E24" s="131"/>
      <c r="F24" s="130"/>
      <c r="G24" s="123"/>
      <c r="H24" s="133"/>
      <c r="I24" s="109"/>
      <c r="L24" s="109"/>
    </row>
    <row r="25" spans="2:20" ht="15" customHeight="1" x14ac:dyDescent="0.2">
      <c r="B25" s="121"/>
      <c r="C25" s="123"/>
      <c r="D25" s="129"/>
      <c r="E25" s="136" t="s">
        <v>67</v>
      </c>
      <c r="F25" s="129"/>
      <c r="G25" s="216"/>
      <c r="H25" s="137"/>
      <c r="I25" s="109"/>
      <c r="L25" s="109"/>
    </row>
    <row r="26" spans="2:20" ht="9" customHeight="1" x14ac:dyDescent="0.2">
      <c r="B26" s="121"/>
      <c r="C26" s="129"/>
      <c r="D26" s="130"/>
      <c r="E26" s="139"/>
      <c r="F26" s="130"/>
      <c r="G26" s="217"/>
      <c r="H26" s="133"/>
      <c r="I26" s="109"/>
      <c r="L26" s="109"/>
    </row>
    <row r="27" spans="2:20" ht="15" customHeight="1" x14ac:dyDescent="0.2">
      <c r="B27" s="121"/>
      <c r="C27" s="123"/>
      <c r="D27" s="129"/>
      <c r="E27" s="136" t="s">
        <v>69</v>
      </c>
      <c r="F27" s="129"/>
      <c r="G27" s="216"/>
      <c r="H27" s="137"/>
      <c r="I27" s="109"/>
      <c r="L27" s="109"/>
    </row>
    <row r="28" spans="2:20" ht="9" customHeight="1" x14ac:dyDescent="0.2">
      <c r="B28" s="121"/>
      <c r="C28" s="129"/>
      <c r="D28" s="130"/>
      <c r="E28" s="139"/>
      <c r="F28" s="130"/>
      <c r="G28" s="217"/>
      <c r="H28" s="133"/>
      <c r="I28" s="109"/>
      <c r="L28" s="109"/>
    </row>
    <row r="29" spans="2:20" ht="15" customHeight="1" x14ac:dyDescent="0.2">
      <c r="B29" s="121"/>
      <c r="C29" s="123"/>
      <c r="D29" s="129"/>
      <c r="E29" s="136" t="s">
        <v>70</v>
      </c>
      <c r="F29" s="129"/>
      <c r="G29" s="216"/>
      <c r="H29" s="137"/>
      <c r="I29" s="109"/>
      <c r="L29" s="109"/>
    </row>
    <row r="30" spans="2:20" ht="15" customHeight="1" x14ac:dyDescent="0.2">
      <c r="B30" s="121"/>
      <c r="C30" s="123"/>
      <c r="D30" s="129"/>
      <c r="E30" s="140"/>
      <c r="F30" s="129"/>
      <c r="G30" s="123"/>
      <c r="H30" s="137"/>
      <c r="I30" s="109"/>
      <c r="L30" s="109"/>
    </row>
    <row r="31" spans="2:20" ht="9" customHeight="1" x14ac:dyDescent="0.2">
      <c r="B31" s="121"/>
      <c r="C31" s="123"/>
      <c r="D31" s="129"/>
      <c r="E31" s="141"/>
      <c r="F31" s="142"/>
      <c r="G31" s="218"/>
      <c r="H31" s="137"/>
      <c r="I31" s="109"/>
      <c r="L31" s="109"/>
    </row>
    <row r="32" spans="2:20" ht="15" customHeight="1" x14ac:dyDescent="0.2">
      <c r="B32" s="121"/>
      <c r="C32" s="123"/>
      <c r="D32" s="129"/>
      <c r="E32" s="140" t="s">
        <v>17</v>
      </c>
      <c r="F32" s="129"/>
      <c r="G32" s="219">
        <f>IF(G14="Actual cost",G19,((G25*0.45)+G27+G29))</f>
        <v>0</v>
      </c>
      <c r="H32" s="137"/>
      <c r="I32" s="109"/>
      <c r="L32" s="109"/>
    </row>
    <row r="33" spans="2:12" ht="22.9" customHeight="1" x14ac:dyDescent="0.2">
      <c r="B33" s="121"/>
      <c r="C33" s="123"/>
      <c r="D33" s="126"/>
      <c r="E33" s="2"/>
      <c r="F33" s="123"/>
      <c r="G33" s="124"/>
      <c r="H33" s="125"/>
      <c r="I33" s="110"/>
      <c r="J33" s="127"/>
    </row>
    <row r="34" spans="2:12" ht="16.149999999999999" customHeight="1" x14ac:dyDescent="0.2">
      <c r="B34" s="121"/>
      <c r="C34" s="123"/>
      <c r="D34" s="126"/>
      <c r="E34" s="2"/>
      <c r="F34" s="123"/>
      <c r="G34" s="124"/>
      <c r="H34" s="125"/>
      <c r="I34" s="110"/>
      <c r="J34" s="127"/>
    </row>
    <row r="35" spans="2:12" ht="15" customHeight="1" x14ac:dyDescent="0.2">
      <c r="B35" s="121"/>
      <c r="C35" s="123"/>
      <c r="D35" s="123"/>
      <c r="E35" s="1" t="s">
        <v>7</v>
      </c>
      <c r="F35" s="123"/>
      <c r="G35" s="124"/>
      <c r="H35" s="125"/>
      <c r="I35" s="110"/>
      <c r="L35" s="109"/>
    </row>
    <row r="36" spans="2:12" ht="75" customHeight="1" x14ac:dyDescent="0.2">
      <c r="B36" s="121"/>
      <c r="C36" s="123"/>
      <c r="D36" s="126"/>
      <c r="E36" s="412" t="s">
        <v>119</v>
      </c>
      <c r="F36" s="412"/>
      <c r="G36" s="412"/>
      <c r="H36" s="125"/>
      <c r="I36" s="110"/>
      <c r="J36" s="109"/>
    </row>
    <row r="37" spans="2:12" ht="15" customHeight="1" x14ac:dyDescent="0.2">
      <c r="B37" s="121"/>
      <c r="C37" s="123"/>
      <c r="D37" s="126"/>
      <c r="E37" s="2"/>
      <c r="F37" s="123"/>
      <c r="G37" s="124"/>
      <c r="H37" s="125"/>
      <c r="I37" s="110"/>
      <c r="J37" s="127"/>
    </row>
    <row r="38" spans="2:12" ht="15" customHeight="1" x14ac:dyDescent="0.2">
      <c r="B38" s="121"/>
      <c r="C38" s="123"/>
      <c r="D38" s="123"/>
      <c r="E38" s="1" t="s">
        <v>8</v>
      </c>
      <c r="F38" s="123"/>
      <c r="G38" s="124"/>
      <c r="H38" s="125"/>
      <c r="I38" s="110"/>
      <c r="L38" s="109"/>
    </row>
    <row r="39" spans="2:12" ht="24" customHeight="1" x14ac:dyDescent="0.2">
      <c r="B39" s="121"/>
      <c r="C39" s="123"/>
      <c r="D39" s="123"/>
      <c r="E39" s="417" t="s">
        <v>120</v>
      </c>
      <c r="F39" s="417"/>
      <c r="G39" s="417"/>
      <c r="H39" s="125"/>
      <c r="I39" s="110"/>
      <c r="L39" s="109"/>
    </row>
    <row r="40" spans="2:12" ht="15" customHeight="1" x14ac:dyDescent="0.2">
      <c r="B40" s="121"/>
      <c r="C40" s="129"/>
      <c r="D40" s="144"/>
      <c r="E40" s="412" t="s">
        <v>35</v>
      </c>
      <c r="F40" s="414"/>
      <c r="G40" s="414"/>
      <c r="H40" s="145"/>
      <c r="I40" s="109"/>
      <c r="J40" s="146"/>
      <c r="K40" s="109"/>
    </row>
    <row r="41" spans="2:12" ht="9" customHeight="1" x14ac:dyDescent="0.2">
      <c r="B41" s="121"/>
      <c r="C41" s="123"/>
      <c r="D41" s="126"/>
      <c r="E41" s="2"/>
      <c r="F41" s="123"/>
      <c r="G41" s="124"/>
      <c r="H41" s="125"/>
      <c r="I41" s="110"/>
      <c r="J41" s="127"/>
    </row>
    <row r="42" spans="2:12" ht="9" customHeight="1" x14ac:dyDescent="0.2">
      <c r="B42" s="121"/>
      <c r="C42" s="123"/>
      <c r="D42" s="126"/>
      <c r="E42" s="30"/>
      <c r="F42" s="143"/>
      <c r="G42" s="177"/>
      <c r="H42" s="125"/>
      <c r="I42" s="110"/>
      <c r="J42" s="127"/>
    </row>
    <row r="43" spans="2:12" ht="24" customHeight="1" x14ac:dyDescent="0.2">
      <c r="B43" s="121"/>
      <c r="C43" s="123"/>
      <c r="D43" s="123"/>
      <c r="E43" s="417" t="s">
        <v>121</v>
      </c>
      <c r="F43" s="417"/>
      <c r="G43" s="417"/>
      <c r="H43" s="125"/>
      <c r="I43" s="110"/>
      <c r="L43" s="109"/>
    </row>
    <row r="44" spans="2:12" ht="15" customHeight="1" x14ac:dyDescent="0.2">
      <c r="B44" s="121"/>
      <c r="C44" s="129"/>
      <c r="D44" s="144"/>
      <c r="E44" s="412" t="s">
        <v>34</v>
      </c>
      <c r="F44" s="414"/>
      <c r="G44" s="414"/>
      <c r="H44" s="145"/>
      <c r="I44" s="109"/>
      <c r="J44" s="146"/>
      <c r="K44" s="109"/>
    </row>
    <row r="45" spans="2:12" ht="9" customHeight="1" x14ac:dyDescent="0.2">
      <c r="B45" s="121"/>
      <c r="C45" s="123"/>
      <c r="D45" s="126"/>
      <c r="E45" s="2"/>
      <c r="F45" s="123"/>
      <c r="G45" s="124"/>
      <c r="H45" s="125"/>
      <c r="I45" s="110"/>
      <c r="J45" s="127"/>
    </row>
    <row r="46" spans="2:12" ht="9" customHeight="1" x14ac:dyDescent="0.2">
      <c r="B46" s="121"/>
      <c r="C46" s="123"/>
      <c r="D46" s="126"/>
      <c r="E46" s="30"/>
      <c r="F46" s="143"/>
      <c r="G46" s="177"/>
      <c r="H46" s="125"/>
      <c r="I46" s="110"/>
      <c r="J46" s="127"/>
    </row>
    <row r="47" spans="2:12" ht="15" customHeight="1" x14ac:dyDescent="0.2">
      <c r="B47" s="121"/>
      <c r="C47" s="123"/>
      <c r="D47" s="123"/>
      <c r="E47" s="417" t="s">
        <v>122</v>
      </c>
      <c r="F47" s="417"/>
      <c r="G47" s="417"/>
      <c r="H47" s="125"/>
      <c r="I47" s="110"/>
      <c r="L47" s="109"/>
    </row>
    <row r="48" spans="2:12" ht="15" customHeight="1" x14ac:dyDescent="0.2">
      <c r="B48" s="121"/>
      <c r="C48" s="129"/>
      <c r="D48" s="144"/>
      <c r="E48" s="412" t="s">
        <v>36</v>
      </c>
      <c r="F48" s="414"/>
      <c r="G48" s="414"/>
      <c r="H48" s="145"/>
      <c r="I48" s="109"/>
      <c r="J48" s="146"/>
      <c r="K48" s="109"/>
    </row>
    <row r="49" spans="2:11" ht="15" customHeight="1" x14ac:dyDescent="0.2">
      <c r="B49" s="121"/>
      <c r="C49" s="123"/>
      <c r="D49" s="126"/>
      <c r="E49" s="2"/>
      <c r="F49" s="123"/>
      <c r="G49" s="124"/>
      <c r="H49" s="125"/>
      <c r="I49" s="110"/>
      <c r="J49" s="127"/>
    </row>
    <row r="50" spans="2:11" ht="15" customHeight="1" x14ac:dyDescent="0.2">
      <c r="B50" s="121"/>
      <c r="C50" s="129"/>
      <c r="D50" s="123"/>
      <c r="E50" s="1" t="s">
        <v>29</v>
      </c>
      <c r="F50" s="123"/>
      <c r="G50" s="124"/>
      <c r="H50" s="145"/>
      <c r="I50" s="146"/>
      <c r="J50" s="146"/>
      <c r="K50" s="109"/>
    </row>
    <row r="51" spans="2:11" ht="24" customHeight="1" x14ac:dyDescent="0.2">
      <c r="B51" s="121"/>
      <c r="C51" s="147"/>
      <c r="D51" s="123"/>
      <c r="E51" s="410" t="s">
        <v>46</v>
      </c>
      <c r="F51" s="410"/>
      <c r="G51" s="410"/>
      <c r="H51" s="133"/>
      <c r="I51" s="109"/>
      <c r="J51" s="109"/>
      <c r="K51" s="109"/>
    </row>
    <row r="52" spans="2:11" ht="21" customHeight="1" x14ac:dyDescent="0.2">
      <c r="B52" s="148"/>
      <c r="C52" s="149"/>
      <c r="D52" s="150"/>
      <c r="E52" s="5"/>
      <c r="F52" s="149"/>
      <c r="G52" s="151"/>
      <c r="H52" s="152"/>
      <c r="I52" s="110"/>
      <c r="J52" s="127"/>
    </row>
    <row r="53" spans="2:11" ht="9" customHeight="1" x14ac:dyDescent="0.2">
      <c r="C53" s="153"/>
      <c r="J53" s="154" t="s">
        <v>44</v>
      </c>
    </row>
    <row r="54" spans="2:11" ht="12" customHeight="1" x14ac:dyDescent="0.2">
      <c r="C54" s="12"/>
      <c r="D54" s="109"/>
      <c r="H54" s="179" t="s">
        <v>181</v>
      </c>
      <c r="J54" s="155">
        <f>IF(G10="IP units",1,2)</f>
        <v>1</v>
      </c>
    </row>
    <row r="55" spans="2:11" ht="12" customHeight="1" x14ac:dyDescent="0.25">
      <c r="C55" s="379"/>
      <c r="D55" s="109"/>
      <c r="H55" s="179" t="s">
        <v>71</v>
      </c>
      <c r="J55" s="156" t="s">
        <v>45</v>
      </c>
    </row>
    <row r="56" spans="2:11" ht="12" customHeight="1" x14ac:dyDescent="0.2">
      <c r="C56" s="380"/>
      <c r="H56" s="180" t="s">
        <v>49</v>
      </c>
    </row>
    <row r="57" spans="2:11" ht="12" customHeight="1" x14ac:dyDescent="0.2">
      <c r="H57" s="180" t="s">
        <v>50</v>
      </c>
    </row>
    <row r="58" spans="2:11" x14ac:dyDescent="0.2">
      <c r="H58" s="180" t="s">
        <v>180</v>
      </c>
    </row>
    <row r="60" spans="2:11" x14ac:dyDescent="0.2">
      <c r="D60" s="157"/>
      <c r="E60" s="157"/>
    </row>
    <row r="61" spans="2:11" x14ac:dyDescent="0.2">
      <c r="D61" s="157"/>
      <c r="E61" s="157"/>
    </row>
    <row r="62" spans="2:11" x14ac:dyDescent="0.2">
      <c r="D62" s="157"/>
      <c r="E62" s="157"/>
    </row>
    <row r="64" spans="2:11" x14ac:dyDescent="0.2">
      <c r="C64" s="413"/>
      <c r="D64" s="413"/>
      <c r="E64" s="413"/>
      <c r="F64" s="413"/>
    </row>
    <row r="65" spans="3:6" x14ac:dyDescent="0.2">
      <c r="C65" s="413"/>
      <c r="D65" s="413"/>
      <c r="E65" s="413"/>
      <c r="F65" s="413"/>
    </row>
    <row r="66" spans="3:6" x14ac:dyDescent="0.2">
      <c r="C66" s="413"/>
      <c r="D66" s="413"/>
      <c r="E66" s="413"/>
      <c r="F66" s="413"/>
    </row>
    <row r="67" spans="3:6" x14ac:dyDescent="0.2">
      <c r="C67" s="413"/>
      <c r="D67" s="413"/>
      <c r="E67" s="413"/>
      <c r="F67" s="413"/>
    </row>
    <row r="68" spans="3:6" x14ac:dyDescent="0.2">
      <c r="C68" s="158"/>
      <c r="D68" s="158"/>
      <c r="E68" s="158"/>
      <c r="F68" s="158"/>
    </row>
    <row r="69" spans="3:6" x14ac:dyDescent="0.2">
      <c r="C69" s="413"/>
      <c r="D69" s="413"/>
      <c r="E69" s="413"/>
      <c r="F69" s="413"/>
    </row>
    <row r="70" spans="3:6" x14ac:dyDescent="0.2">
      <c r="C70" s="413"/>
      <c r="D70" s="413"/>
      <c r="E70" s="413"/>
      <c r="F70" s="413"/>
    </row>
    <row r="71" spans="3:6" x14ac:dyDescent="0.2">
      <c r="C71" s="413"/>
      <c r="D71" s="413"/>
      <c r="E71" s="413"/>
      <c r="F71" s="413"/>
    </row>
    <row r="72" spans="3:6" x14ac:dyDescent="0.2">
      <c r="C72" s="413"/>
      <c r="D72" s="413"/>
      <c r="E72" s="413"/>
      <c r="F72" s="413"/>
    </row>
    <row r="73" spans="3:6" x14ac:dyDescent="0.2">
      <c r="C73" s="158"/>
      <c r="D73" s="158"/>
      <c r="E73" s="158"/>
      <c r="F73" s="158"/>
    </row>
  </sheetData>
  <sheetProtection algorithmName="SHA-512" hashValue="/brRuoLlMx5fQm1H4PRXfQRlP3y12WGs0oVe83Gs9sY1Y5wbtlzdc1ru41N6LWrTRORzZXaPigapsAOxQdZPIg==" saltValue="ND+RnqZC+jHiAZOKGFzK0Q==" spinCount="100000" sheet="1" objects="1" scenarios="1"/>
  <mergeCells count="16">
    <mergeCell ref="L11:T17"/>
    <mergeCell ref="E51:G51"/>
    <mergeCell ref="D3:D5"/>
    <mergeCell ref="E36:G36"/>
    <mergeCell ref="C71:F72"/>
    <mergeCell ref="C64:F65"/>
    <mergeCell ref="C66:F67"/>
    <mergeCell ref="C69:F70"/>
    <mergeCell ref="E40:G40"/>
    <mergeCell ref="E44:G44"/>
    <mergeCell ref="E48:G48"/>
    <mergeCell ref="E3:G3"/>
    <mergeCell ref="E39:G39"/>
    <mergeCell ref="E43:G43"/>
    <mergeCell ref="E47:G47"/>
    <mergeCell ref="E7:G7"/>
  </mergeCells>
  <phoneticPr fontId="5" type="noConversion"/>
  <dataValidations count="2">
    <dataValidation type="list" allowBlank="1" showInputMessage="1" showErrorMessage="1" sqref="G10" xr:uid="{00000000-0002-0000-0000-000000000000}">
      <formula1>"IP units, SI units"</formula1>
    </dataValidation>
    <dataValidation type="list" allowBlank="1" showInputMessage="1" showErrorMessage="1" sqref="G14" xr:uid="{00000000-0002-0000-0000-000001000000}">
      <formula1>"Actual cost,Default cost"</formula1>
    </dataValidation>
  </dataValidations>
  <pageMargins left="0.7" right="0.7" top="0.75" bottom="0.75" header="0.3" footer="0.3"/>
  <pageSetup orientation="portrait"/>
  <drawing r:id="rId1"/>
  <legacy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L63"/>
  <sheetViews>
    <sheetView showGridLines="0" topLeftCell="A25" zoomScaleNormal="100" zoomScalePageLayoutView="90" workbookViewId="0">
      <selection activeCell="N53" sqref="N53"/>
    </sheetView>
  </sheetViews>
  <sheetFormatPr defaultColWidth="8.7109375" defaultRowHeight="12.75" x14ac:dyDescent="0.2"/>
  <cols>
    <col min="1" max="1" width="2.7109375" style="109" customWidth="1"/>
    <col min="2" max="2" width="2.42578125" style="110" customWidth="1"/>
    <col min="3" max="3" width="7" style="110" customWidth="1"/>
    <col min="4" max="4" width="2.7109375" style="110" customWidth="1"/>
    <col min="5" max="5" width="7" style="110" customWidth="1"/>
    <col min="6" max="6" width="75.7109375" style="110" customWidth="1"/>
    <col min="7" max="7" width="19" style="111" customWidth="1"/>
    <col min="8" max="8" width="2.42578125" style="111" customWidth="1"/>
    <col min="9" max="9" width="10.42578125" style="111" customWidth="1"/>
    <col min="10" max="10" width="8.7109375" style="111" hidden="1" customWidth="1"/>
    <col min="11" max="12" width="8.7109375" style="111"/>
    <col min="13" max="13" width="8.140625" style="109" customWidth="1"/>
    <col min="14" max="14" width="8.7109375" style="109" customWidth="1"/>
    <col min="15" max="16384" width="8.7109375" style="109"/>
  </cols>
  <sheetData>
    <row r="1" spans="1:12" ht="15" customHeight="1" x14ac:dyDescent="0.2">
      <c r="L1" s="109"/>
    </row>
    <row r="2" spans="1:12" ht="15" customHeight="1" x14ac:dyDescent="0.2">
      <c r="B2" s="112"/>
      <c r="C2" s="113"/>
      <c r="D2" s="113"/>
      <c r="E2" s="113"/>
      <c r="F2" s="113"/>
      <c r="G2" s="114"/>
      <c r="H2" s="115"/>
      <c r="L2" s="109"/>
    </row>
    <row r="3" spans="1:12" s="111" customFormat="1" ht="63" customHeight="1" x14ac:dyDescent="0.25">
      <c r="A3" s="116"/>
      <c r="B3" s="117"/>
      <c r="C3" s="118"/>
      <c r="D3" s="411"/>
      <c r="E3" s="415" t="s">
        <v>123</v>
      </c>
      <c r="F3" s="416"/>
      <c r="G3" s="416"/>
      <c r="H3" s="119"/>
      <c r="I3" s="110"/>
      <c r="J3" s="120"/>
      <c r="K3" s="120"/>
      <c r="L3" s="120"/>
    </row>
    <row r="4" spans="1:12" ht="21" customHeight="1" x14ac:dyDescent="0.2">
      <c r="B4" s="121"/>
      <c r="C4" s="122"/>
      <c r="D4" s="411"/>
      <c r="E4" s="123"/>
      <c r="F4" s="123"/>
      <c r="G4" s="124"/>
      <c r="H4" s="125"/>
      <c r="I4" s="110"/>
      <c r="J4" s="109"/>
    </row>
    <row r="5" spans="1:12" ht="15" customHeight="1" x14ac:dyDescent="0.2">
      <c r="B5" s="121"/>
      <c r="C5" s="123"/>
      <c r="D5" s="411"/>
      <c r="E5" s="1" t="s">
        <v>6</v>
      </c>
      <c r="F5" s="123"/>
      <c r="G5" s="124"/>
      <c r="H5" s="125"/>
      <c r="I5" s="110"/>
      <c r="J5" s="109"/>
    </row>
    <row r="6" spans="1:12" ht="15" customHeight="1" x14ac:dyDescent="0.2">
      <c r="B6" s="121"/>
      <c r="C6" s="123"/>
      <c r="D6" s="126"/>
      <c r="E6" s="2" t="s">
        <v>85</v>
      </c>
      <c r="F6" s="123"/>
      <c r="G6" s="124"/>
      <c r="H6" s="125"/>
      <c r="I6" s="110"/>
      <c r="J6" s="109"/>
    </row>
    <row r="7" spans="1:12" s="102" customFormat="1" ht="21" customHeight="1" x14ac:dyDescent="0.2">
      <c r="B7" s="103"/>
      <c r="C7" s="104"/>
      <c r="D7" s="105"/>
      <c r="E7" s="418" t="s">
        <v>41</v>
      </c>
      <c r="F7" s="418"/>
      <c r="G7" s="418"/>
      <c r="H7" s="106"/>
      <c r="J7" s="107"/>
    </row>
    <row r="8" spans="1:12" s="102" customFormat="1" ht="15" customHeight="1" x14ac:dyDescent="0.2">
      <c r="B8" s="103"/>
      <c r="C8" s="104"/>
      <c r="D8" s="105"/>
      <c r="E8" s="108"/>
      <c r="F8" s="108"/>
      <c r="G8" s="108"/>
      <c r="H8" s="106"/>
      <c r="J8" s="107"/>
      <c r="L8" s="181"/>
    </row>
    <row r="9" spans="1:12" ht="15" customHeight="1" x14ac:dyDescent="0.2">
      <c r="B9" s="121"/>
      <c r="C9" s="123"/>
      <c r="D9" s="126"/>
      <c r="E9" s="1" t="s">
        <v>33</v>
      </c>
      <c r="F9" s="123"/>
      <c r="G9" s="124"/>
      <c r="H9" s="125"/>
      <c r="I9" s="110"/>
      <c r="J9" s="127"/>
      <c r="L9" s="33"/>
    </row>
    <row r="10" spans="1:12" ht="15" customHeight="1" x14ac:dyDescent="0.2">
      <c r="B10" s="121"/>
      <c r="C10" s="123"/>
      <c r="D10" s="126"/>
      <c r="E10" s="2" t="s">
        <v>43</v>
      </c>
      <c r="F10" s="123"/>
      <c r="G10" s="227" t="s">
        <v>135</v>
      </c>
      <c r="H10" s="125"/>
      <c r="I10" s="110"/>
      <c r="J10" s="127"/>
      <c r="K10" s="33"/>
      <c r="L10" s="33"/>
    </row>
    <row r="11" spans="1:12" s="102" customFormat="1" ht="21" customHeight="1" x14ac:dyDescent="0.2">
      <c r="B11" s="103"/>
      <c r="C11" s="104"/>
      <c r="D11" s="105"/>
      <c r="E11" s="418" t="s">
        <v>42</v>
      </c>
      <c r="F11" s="418"/>
      <c r="G11" s="418"/>
      <c r="H11" s="106"/>
      <c r="J11" s="107"/>
      <c r="L11" s="195"/>
    </row>
    <row r="12" spans="1:12" ht="15" customHeight="1" x14ac:dyDescent="0.2">
      <c r="B12" s="121"/>
      <c r="C12" s="123"/>
      <c r="D12" s="126"/>
      <c r="E12" s="2"/>
      <c r="F12" s="123"/>
      <c r="G12" s="124"/>
      <c r="H12" s="125"/>
      <c r="I12" s="110"/>
      <c r="J12" s="127"/>
    </row>
    <row r="13" spans="1:12" ht="15" customHeight="1" x14ac:dyDescent="0.2">
      <c r="B13" s="121"/>
      <c r="C13" s="123"/>
      <c r="D13" s="123"/>
      <c r="E13" s="1" t="s">
        <v>104</v>
      </c>
      <c r="F13" s="123"/>
      <c r="G13" s="124"/>
      <c r="H13" s="125"/>
      <c r="I13" s="110"/>
      <c r="L13" s="109"/>
    </row>
    <row r="14" spans="1:12" ht="9" customHeight="1" x14ac:dyDescent="0.2">
      <c r="B14" s="121"/>
      <c r="C14" s="129"/>
      <c r="D14" s="130"/>
      <c r="E14" s="131"/>
      <c r="F14" s="130"/>
      <c r="G14" s="123"/>
      <c r="H14" s="133"/>
      <c r="I14" s="109"/>
      <c r="L14" s="109"/>
    </row>
    <row r="15" spans="1:12" ht="9" customHeight="1" x14ac:dyDescent="0.2">
      <c r="B15" s="121"/>
      <c r="C15" s="129"/>
      <c r="D15" s="130"/>
      <c r="E15" s="419" t="s">
        <v>79</v>
      </c>
      <c r="F15" s="420"/>
      <c r="G15" s="123"/>
      <c r="H15" s="133"/>
      <c r="I15" s="109"/>
      <c r="L15" s="109"/>
    </row>
    <row r="16" spans="1:12" ht="9" customHeight="1" x14ac:dyDescent="0.2">
      <c r="B16" s="121"/>
      <c r="C16" s="129"/>
      <c r="D16" s="130"/>
      <c r="E16" s="131"/>
      <c r="F16" s="130"/>
      <c r="G16" s="123"/>
      <c r="H16" s="133"/>
      <c r="I16" s="109"/>
      <c r="L16" s="109"/>
    </row>
    <row r="17" spans="2:12" ht="14.25" customHeight="1" x14ac:dyDescent="0.2">
      <c r="B17" s="121"/>
      <c r="C17" s="129"/>
      <c r="D17" s="130"/>
      <c r="E17" s="297" t="s">
        <v>80</v>
      </c>
      <c r="F17"/>
      <c r="G17" s="253"/>
      <c r="H17" s="133"/>
      <c r="I17" s="109"/>
      <c r="L17" s="109"/>
    </row>
    <row r="18" spans="2:12" ht="12" customHeight="1" x14ac:dyDescent="0.2">
      <c r="B18" s="121"/>
      <c r="C18" s="129"/>
      <c r="D18" s="130"/>
      <c r="E18" s="234"/>
      <c r="F18" s="130"/>
      <c r="G18" s="123"/>
      <c r="H18" s="133"/>
      <c r="I18" s="109"/>
      <c r="L18" s="109"/>
    </row>
    <row r="19" spans="2:12" ht="9" customHeight="1" x14ac:dyDescent="0.2">
      <c r="B19" s="121"/>
      <c r="C19" s="129"/>
      <c r="D19" s="130"/>
      <c r="E19" s="131"/>
      <c r="F19" s="130"/>
      <c r="G19" s="123"/>
      <c r="H19" s="133"/>
      <c r="I19" s="109"/>
      <c r="L19" s="109"/>
    </row>
    <row r="20" spans="2:12" ht="15" customHeight="1" x14ac:dyDescent="0.2">
      <c r="B20" s="121"/>
      <c r="C20" s="123"/>
      <c r="D20" s="129"/>
      <c r="E20" s="140"/>
      <c r="F20" s="129"/>
      <c r="G20" s="123"/>
      <c r="H20" s="137"/>
      <c r="I20" s="109"/>
      <c r="L20" s="109"/>
    </row>
    <row r="21" spans="2:12" ht="9" customHeight="1" x14ac:dyDescent="0.2">
      <c r="B21" s="121"/>
      <c r="C21" s="123"/>
      <c r="D21" s="129"/>
      <c r="E21" s="141"/>
      <c r="F21" s="142"/>
      <c r="G21" s="218"/>
      <c r="H21" s="137"/>
      <c r="I21" s="109"/>
      <c r="L21" s="109"/>
    </row>
    <row r="22" spans="2:12" ht="15" customHeight="1" x14ac:dyDescent="0.2">
      <c r="B22" s="121"/>
      <c r="C22" s="123"/>
      <c r="D22" s="129"/>
      <c r="E22" s="140" t="s">
        <v>17</v>
      </c>
      <c r="F22" s="129"/>
      <c r="G22" s="219">
        <f>G17</f>
        <v>0</v>
      </c>
      <c r="H22" s="137"/>
      <c r="I22" s="109"/>
      <c r="L22" s="109"/>
    </row>
    <row r="23" spans="2:12" ht="22.9" customHeight="1" x14ac:dyDescent="0.2">
      <c r="B23" s="121"/>
      <c r="C23" s="123"/>
      <c r="D23" s="126"/>
      <c r="E23" s="2" t="s">
        <v>84</v>
      </c>
      <c r="F23" s="123"/>
      <c r="G23" s="124"/>
      <c r="H23" s="125"/>
      <c r="I23" s="110"/>
      <c r="J23" s="127"/>
    </row>
    <row r="24" spans="2:12" ht="16.149999999999999" customHeight="1" x14ac:dyDescent="0.2">
      <c r="B24" s="121"/>
      <c r="C24" s="123"/>
      <c r="D24" s="126"/>
      <c r="E24" s="2"/>
      <c r="F24" s="123"/>
      <c r="G24" s="124"/>
      <c r="H24" s="125"/>
      <c r="I24" s="110"/>
      <c r="J24" s="127"/>
    </row>
    <row r="25" spans="2:12" ht="15" customHeight="1" x14ac:dyDescent="0.2">
      <c r="B25" s="121"/>
      <c r="C25" s="123"/>
      <c r="D25" s="123"/>
      <c r="E25" s="1" t="s">
        <v>7</v>
      </c>
      <c r="F25" s="123"/>
      <c r="G25" s="124"/>
      <c r="H25" s="125"/>
      <c r="I25" s="110"/>
      <c r="L25" s="109"/>
    </row>
    <row r="26" spans="2:12" ht="75" customHeight="1" x14ac:dyDescent="0.2">
      <c r="B26" s="121"/>
      <c r="C26" s="123"/>
      <c r="D26" s="126"/>
      <c r="E26" s="412" t="s">
        <v>124</v>
      </c>
      <c r="F26" s="412"/>
      <c r="G26" s="412"/>
      <c r="H26" s="125"/>
      <c r="I26" s="110"/>
      <c r="J26" s="109"/>
    </row>
    <row r="27" spans="2:12" ht="15" customHeight="1" x14ac:dyDescent="0.2">
      <c r="B27" s="121"/>
      <c r="C27" s="123"/>
      <c r="D27" s="126"/>
      <c r="E27" s="2"/>
      <c r="F27" s="123"/>
      <c r="G27" s="124"/>
      <c r="H27" s="125"/>
      <c r="I27" s="110"/>
      <c r="J27" s="127"/>
    </row>
    <row r="28" spans="2:12" ht="15" customHeight="1" x14ac:dyDescent="0.2">
      <c r="B28" s="121"/>
      <c r="C28" s="123"/>
      <c r="D28" s="123"/>
      <c r="E28" s="1" t="s">
        <v>8</v>
      </c>
      <c r="F28" s="123"/>
      <c r="G28" s="124"/>
      <c r="H28" s="125"/>
      <c r="I28" s="110"/>
      <c r="L28" s="109"/>
    </row>
    <row r="29" spans="2:12" ht="24" customHeight="1" x14ac:dyDescent="0.2">
      <c r="B29" s="121"/>
      <c r="C29" s="123"/>
      <c r="D29" s="123"/>
      <c r="E29" s="417" t="s">
        <v>125</v>
      </c>
      <c r="F29" s="417"/>
      <c r="G29" s="417"/>
      <c r="H29" s="125"/>
      <c r="I29" s="110"/>
      <c r="L29" s="109"/>
    </row>
    <row r="30" spans="2:12" ht="15" customHeight="1" x14ac:dyDescent="0.2">
      <c r="B30" s="121"/>
      <c r="C30" s="129"/>
      <c r="D30" s="144"/>
      <c r="E30" s="412" t="s">
        <v>35</v>
      </c>
      <c r="F30" s="414"/>
      <c r="G30" s="414"/>
      <c r="H30" s="145"/>
      <c r="I30" s="109"/>
      <c r="J30" s="146"/>
      <c r="K30" s="109"/>
    </row>
    <row r="31" spans="2:12" ht="9" customHeight="1" x14ac:dyDescent="0.2">
      <c r="B31" s="121"/>
      <c r="C31" s="123"/>
      <c r="D31" s="126"/>
      <c r="E31" s="2"/>
      <c r="F31" s="123"/>
      <c r="G31" s="124"/>
      <c r="H31" s="125"/>
      <c r="I31" s="110"/>
      <c r="J31" s="127"/>
    </row>
    <row r="32" spans="2:12" ht="9" customHeight="1" x14ac:dyDescent="0.2">
      <c r="B32" s="121"/>
      <c r="C32" s="123"/>
      <c r="D32" s="126"/>
      <c r="E32" s="30"/>
      <c r="F32" s="143"/>
      <c r="G32" s="177"/>
      <c r="H32" s="125"/>
      <c r="I32" s="110"/>
      <c r="J32" s="127"/>
    </row>
    <row r="33" spans="2:12" ht="24.75" customHeight="1" x14ac:dyDescent="0.2">
      <c r="B33" s="121"/>
      <c r="C33" s="123"/>
      <c r="D33" s="123"/>
      <c r="E33" s="417" t="s">
        <v>121</v>
      </c>
      <c r="F33" s="417"/>
      <c r="G33" s="417"/>
      <c r="H33" s="125"/>
      <c r="I33" s="110"/>
      <c r="L33" s="109"/>
    </row>
    <row r="34" spans="2:12" ht="15" customHeight="1" x14ac:dyDescent="0.2">
      <c r="B34" s="121"/>
      <c r="C34" s="129"/>
      <c r="D34" s="144"/>
      <c r="E34" s="412" t="s">
        <v>34</v>
      </c>
      <c r="F34" s="414"/>
      <c r="G34" s="414"/>
      <c r="H34" s="145"/>
      <c r="I34" s="109"/>
      <c r="J34" s="146"/>
      <c r="K34" s="109"/>
    </row>
    <row r="35" spans="2:12" ht="9" customHeight="1" x14ac:dyDescent="0.2">
      <c r="B35" s="121"/>
      <c r="C35" s="123"/>
      <c r="D35" s="126"/>
      <c r="E35" s="2"/>
      <c r="F35" s="123"/>
      <c r="G35" s="124"/>
      <c r="H35" s="125"/>
      <c r="I35" s="110"/>
      <c r="J35" s="127"/>
    </row>
    <row r="36" spans="2:12" ht="9" customHeight="1" x14ac:dyDescent="0.2">
      <c r="B36" s="121"/>
      <c r="C36" s="123"/>
      <c r="D36" s="126"/>
      <c r="E36" s="30"/>
      <c r="F36" s="143"/>
      <c r="G36" s="177"/>
      <c r="H36" s="125"/>
      <c r="I36" s="110"/>
      <c r="J36" s="127"/>
    </row>
    <row r="37" spans="2:12" ht="15" customHeight="1" x14ac:dyDescent="0.2">
      <c r="B37" s="121"/>
      <c r="C37" s="123"/>
      <c r="D37" s="123"/>
      <c r="E37" s="417" t="s">
        <v>122</v>
      </c>
      <c r="F37" s="417"/>
      <c r="G37" s="417"/>
      <c r="H37" s="125"/>
      <c r="I37" s="110"/>
      <c r="L37" s="109"/>
    </row>
    <row r="38" spans="2:12" ht="15" customHeight="1" x14ac:dyDescent="0.2">
      <c r="B38" s="121"/>
      <c r="C38" s="129"/>
      <c r="D38" s="144"/>
      <c r="E38" s="412" t="s">
        <v>36</v>
      </c>
      <c r="F38" s="414"/>
      <c r="G38" s="414"/>
      <c r="H38" s="145"/>
      <c r="I38" s="109"/>
      <c r="J38" s="146"/>
      <c r="K38" s="109"/>
    </row>
    <row r="39" spans="2:12" ht="15" customHeight="1" x14ac:dyDescent="0.2">
      <c r="B39" s="121"/>
      <c r="C39" s="123"/>
      <c r="D39" s="126"/>
      <c r="E39" s="2"/>
      <c r="F39" s="123"/>
      <c r="G39" s="124"/>
      <c r="H39" s="125"/>
      <c r="I39" s="110"/>
      <c r="J39" s="127"/>
    </row>
    <row r="40" spans="2:12" ht="15" customHeight="1" x14ac:dyDescent="0.2">
      <c r="B40" s="121"/>
      <c r="C40" s="129"/>
      <c r="D40" s="123"/>
      <c r="E40" s="1" t="s">
        <v>29</v>
      </c>
      <c r="F40" s="123"/>
      <c r="G40" s="124"/>
      <c r="H40" s="145"/>
      <c r="I40" s="146"/>
      <c r="J40" s="146"/>
      <c r="K40" s="109"/>
    </row>
    <row r="41" spans="2:12" ht="24" customHeight="1" x14ac:dyDescent="0.2">
      <c r="B41" s="121"/>
      <c r="C41" s="147"/>
      <c r="D41" s="123"/>
      <c r="E41" s="410" t="s">
        <v>46</v>
      </c>
      <c r="F41" s="410"/>
      <c r="G41" s="410"/>
      <c r="H41" s="133"/>
      <c r="I41" s="109"/>
      <c r="J41" s="109"/>
      <c r="K41" s="109"/>
    </row>
    <row r="42" spans="2:12" ht="21" customHeight="1" x14ac:dyDescent="0.2">
      <c r="B42" s="148"/>
      <c r="C42" s="149"/>
      <c r="D42" s="150"/>
      <c r="E42" s="5"/>
      <c r="F42" s="149"/>
      <c r="G42" s="151"/>
      <c r="H42" s="152"/>
      <c r="I42" s="110"/>
      <c r="J42" s="127"/>
    </row>
    <row r="43" spans="2:12" ht="9" customHeight="1" x14ac:dyDescent="0.2">
      <c r="C43" s="153"/>
      <c r="J43" s="154" t="s">
        <v>44</v>
      </c>
    </row>
    <row r="44" spans="2:12" ht="12" customHeight="1" x14ac:dyDescent="0.2">
      <c r="D44" s="109"/>
      <c r="H44" s="179" t="s">
        <v>176</v>
      </c>
      <c r="J44" s="155">
        <f>IF(G10="IP units",1,2)</f>
        <v>1</v>
      </c>
    </row>
    <row r="45" spans="2:12" ht="12" customHeight="1" x14ac:dyDescent="0.2">
      <c r="C45" s="109"/>
      <c r="D45" s="109"/>
      <c r="H45" s="179" t="s">
        <v>71</v>
      </c>
      <c r="J45" s="156" t="s">
        <v>45</v>
      </c>
    </row>
    <row r="46" spans="2:12" ht="12" customHeight="1" x14ac:dyDescent="0.2">
      <c r="H46" s="180" t="s">
        <v>49</v>
      </c>
    </row>
    <row r="47" spans="2:12" ht="12" customHeight="1" x14ac:dyDescent="0.2">
      <c r="H47" s="180" t="s">
        <v>50</v>
      </c>
    </row>
    <row r="48" spans="2:12" x14ac:dyDescent="0.2">
      <c r="H48" s="180" t="s">
        <v>177</v>
      </c>
    </row>
    <row r="50" spans="1:6" x14ac:dyDescent="0.2">
      <c r="D50" s="157"/>
      <c r="E50" s="157"/>
    </row>
    <row r="51" spans="1:6" x14ac:dyDescent="0.2">
      <c r="D51" s="157"/>
      <c r="E51" s="157"/>
    </row>
    <row r="52" spans="1:6" s="111" customFormat="1" x14ac:dyDescent="0.2">
      <c r="A52" s="109"/>
      <c r="B52" s="110"/>
      <c r="C52" s="110"/>
      <c r="D52" s="157"/>
      <c r="E52" s="157"/>
      <c r="F52" s="110"/>
    </row>
    <row r="54" spans="1:6" s="111" customFormat="1" x14ac:dyDescent="0.2">
      <c r="A54" s="109"/>
      <c r="B54" s="110"/>
      <c r="C54" s="413"/>
      <c r="D54" s="413"/>
      <c r="E54" s="413"/>
      <c r="F54" s="413"/>
    </row>
    <row r="55" spans="1:6" s="111" customFormat="1" x14ac:dyDescent="0.2">
      <c r="A55" s="109"/>
      <c r="B55" s="110"/>
      <c r="C55" s="413"/>
      <c r="D55" s="413"/>
      <c r="E55" s="413"/>
      <c r="F55" s="413"/>
    </row>
    <row r="56" spans="1:6" s="111" customFormat="1" x14ac:dyDescent="0.2">
      <c r="A56" s="109"/>
      <c r="B56" s="110"/>
      <c r="C56" s="413"/>
      <c r="D56" s="413"/>
      <c r="E56" s="413"/>
      <c r="F56" s="413"/>
    </row>
    <row r="57" spans="1:6" s="111" customFormat="1" x14ac:dyDescent="0.2">
      <c r="A57" s="109"/>
      <c r="B57" s="110"/>
      <c r="C57" s="413"/>
      <c r="D57" s="413"/>
      <c r="E57" s="413"/>
      <c r="F57" s="413"/>
    </row>
    <row r="58" spans="1:6" s="111" customFormat="1" x14ac:dyDescent="0.2">
      <c r="A58" s="109"/>
      <c r="B58" s="110"/>
      <c r="C58" s="158"/>
      <c r="D58" s="158"/>
      <c r="E58" s="158"/>
      <c r="F58" s="158"/>
    </row>
    <row r="59" spans="1:6" s="111" customFormat="1" x14ac:dyDescent="0.2">
      <c r="A59" s="109"/>
      <c r="B59" s="110"/>
      <c r="C59" s="413"/>
      <c r="D59" s="413"/>
      <c r="E59" s="413"/>
      <c r="F59" s="413"/>
    </row>
    <row r="60" spans="1:6" s="111" customFormat="1" x14ac:dyDescent="0.2">
      <c r="A60" s="109"/>
      <c r="B60" s="110"/>
      <c r="C60" s="413"/>
      <c r="D60" s="413"/>
      <c r="E60" s="413"/>
      <c r="F60" s="413"/>
    </row>
    <row r="61" spans="1:6" s="111" customFormat="1" x14ac:dyDescent="0.2">
      <c r="A61" s="109"/>
      <c r="B61" s="110"/>
      <c r="C61" s="413"/>
      <c r="D61" s="413"/>
      <c r="E61" s="413"/>
      <c r="F61" s="413"/>
    </row>
    <row r="62" spans="1:6" s="111" customFormat="1" x14ac:dyDescent="0.2">
      <c r="A62" s="109"/>
      <c r="B62" s="110"/>
      <c r="C62" s="413"/>
      <c r="D62" s="413"/>
      <c r="E62" s="413"/>
      <c r="F62" s="413"/>
    </row>
    <row r="63" spans="1:6" s="111" customFormat="1" x14ac:dyDescent="0.2">
      <c r="A63" s="109"/>
      <c r="B63" s="110"/>
      <c r="C63" s="158"/>
      <c r="D63" s="158"/>
      <c r="E63" s="158"/>
      <c r="F63" s="158"/>
    </row>
  </sheetData>
  <sheetProtection algorithmName="SHA-512" hashValue="veWBfsPgKW+Bx9BVUVqERD+rB4B/qydfy7fX8oJMdiTqFv0E4cl6+jsTOiEf3uRNiCkUZtWf4A4BeitZOQqO/w==" saltValue="6DD+jES0DSRJVgJMhWg5lQ==" spinCount="100000" sheet="1" objects="1" scenarios="1"/>
  <mergeCells count="17">
    <mergeCell ref="C54:F55"/>
    <mergeCell ref="C56:F57"/>
    <mergeCell ref="C59:F60"/>
    <mergeCell ref="C61:F62"/>
    <mergeCell ref="E15:F15"/>
    <mergeCell ref="E30:G30"/>
    <mergeCell ref="E33:G33"/>
    <mergeCell ref="E34:G34"/>
    <mergeCell ref="E37:G37"/>
    <mergeCell ref="E38:G38"/>
    <mergeCell ref="E41:G41"/>
    <mergeCell ref="E29:G29"/>
    <mergeCell ref="D3:D5"/>
    <mergeCell ref="E3:G3"/>
    <mergeCell ref="E7:G7"/>
    <mergeCell ref="E11:G11"/>
    <mergeCell ref="E26:G26"/>
  </mergeCells>
  <dataValidations count="1">
    <dataValidation type="list" allowBlank="1" showInputMessage="1" showErrorMessage="1" sqref="G10" xr:uid="{00000000-0002-0000-0100-000000000000}">
      <formula1>"IP units, SI units"</formula1>
    </dataValidation>
  </dataValidations>
  <pageMargins left="0.7" right="0.7" top="0.75" bottom="0.75" header="0.3" footer="0.3"/>
  <pageSetup orientation="portrait"/>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5">
    <outlinePr summaryBelow="0" summaryRight="0"/>
  </sheetPr>
  <dimension ref="A1:J135"/>
  <sheetViews>
    <sheetView showGridLines="0" zoomScaleNormal="100" zoomScaleSheetLayoutView="100" zoomScalePageLayoutView="90" workbookViewId="0">
      <selection activeCell="B5" sqref="B5:H6"/>
    </sheetView>
  </sheetViews>
  <sheetFormatPr defaultColWidth="9.140625" defaultRowHeight="12.75" x14ac:dyDescent="0.2"/>
  <cols>
    <col min="1" max="1" width="2.7109375" style="183" customWidth="1"/>
    <col min="2" max="2" width="18.7109375" style="49" customWidth="1"/>
    <col min="3" max="4" width="14.7109375" style="49" customWidth="1"/>
    <col min="5" max="5" width="12.7109375" style="49" customWidth="1"/>
    <col min="6" max="7" width="38.7109375" style="49" customWidth="1"/>
    <col min="8" max="8" width="14.7109375" style="59" customWidth="1"/>
    <col min="9" max="10" width="14.42578125" style="49" customWidth="1"/>
    <col min="11" max="11" width="10.42578125" style="49" customWidth="1"/>
    <col min="12" max="12" width="9.7109375" style="49" customWidth="1"/>
    <col min="13" max="13" width="9.28515625" style="49" customWidth="1"/>
    <col min="14" max="14" width="9.140625" style="49"/>
    <col min="15" max="15" width="9.140625" style="49" customWidth="1"/>
    <col min="16" max="16384" width="9.140625" style="49"/>
  </cols>
  <sheetData>
    <row r="1" spans="1:9" s="48" customFormat="1" ht="15" customHeight="1" x14ac:dyDescent="0.2">
      <c r="A1" s="182"/>
      <c r="B1" s="47"/>
      <c r="C1" s="47"/>
      <c r="D1" s="47"/>
      <c r="E1" s="46"/>
      <c r="F1" s="46"/>
      <c r="G1" s="46"/>
      <c r="H1"/>
    </row>
    <row r="2" spans="1:9" s="48" customFormat="1" ht="21" customHeight="1" x14ac:dyDescent="0.2">
      <c r="A2" s="182"/>
      <c r="B2" s="269" t="s">
        <v>9</v>
      </c>
      <c r="C2" s="269"/>
      <c r="D2" s="269"/>
      <c r="E2" s="269"/>
      <c r="F2" s="269"/>
      <c r="G2" s="269"/>
      <c r="H2"/>
    </row>
    <row r="3" spans="1:9" s="48" customFormat="1" ht="15" customHeight="1" x14ac:dyDescent="0.2">
      <c r="A3" s="182"/>
      <c r="B3" s="46"/>
      <c r="C3" s="46"/>
      <c r="D3" s="46"/>
      <c r="E3" s="46"/>
      <c r="F3" s="46"/>
      <c r="G3" s="46"/>
      <c r="H3"/>
    </row>
    <row r="4" spans="1:9" ht="22.15" customHeight="1" x14ac:dyDescent="0.2">
      <c r="E4" s="50"/>
      <c r="F4" s="51"/>
      <c r="G4" s="51"/>
      <c r="H4" s="52"/>
    </row>
    <row r="5" spans="1:9" ht="46.9" customHeight="1" x14ac:dyDescent="0.2">
      <c r="B5" s="427" t="s">
        <v>126</v>
      </c>
      <c r="C5" s="428"/>
      <c r="D5" s="428"/>
      <c r="E5" s="428"/>
      <c r="F5" s="428"/>
      <c r="G5" s="428"/>
      <c r="H5" s="428"/>
    </row>
    <row r="6" spans="1:9" ht="115.5" customHeight="1" x14ac:dyDescent="0.2">
      <c r="B6" s="428"/>
      <c r="C6" s="428"/>
      <c r="D6" s="428"/>
      <c r="E6" s="428"/>
      <c r="F6" s="428"/>
      <c r="G6" s="428"/>
      <c r="H6" s="428"/>
    </row>
    <row r="7" spans="1:9" ht="25.9" customHeight="1" x14ac:dyDescent="0.2">
      <c r="B7" s="431" t="s">
        <v>54</v>
      </c>
      <c r="C7" s="433" t="s">
        <v>28</v>
      </c>
      <c r="D7" s="435" t="s">
        <v>55</v>
      </c>
      <c r="E7" s="441" t="s">
        <v>52</v>
      </c>
      <c r="F7" s="437" t="s">
        <v>47</v>
      </c>
      <c r="G7" s="439" t="s">
        <v>76</v>
      </c>
      <c r="H7" s="429"/>
      <c r="I7" s="430"/>
    </row>
    <row r="8" spans="1:9" s="53" customFormat="1" ht="62.65" customHeight="1" x14ac:dyDescent="0.2">
      <c r="A8" s="183"/>
      <c r="B8" s="432"/>
      <c r="C8" s="434"/>
      <c r="D8" s="436"/>
      <c r="E8" s="434"/>
      <c r="F8" s="438"/>
      <c r="G8" s="440"/>
      <c r="H8" s="429"/>
      <c r="I8" s="430"/>
    </row>
    <row r="9" spans="1:9" ht="15" customHeight="1" x14ac:dyDescent="0.2">
      <c r="A9" s="76">
        <f>IF(G9&gt;=0,0,1)</f>
        <v>0</v>
      </c>
      <c r="B9" s="359"/>
      <c r="C9" s="317"/>
      <c r="D9" s="317"/>
      <c r="E9" s="317"/>
      <c r="F9" s="339"/>
      <c r="G9" s="235"/>
      <c r="H9" s="76"/>
    </row>
    <row r="10" spans="1:9" ht="15" customHeight="1" x14ac:dyDescent="0.2">
      <c r="A10" s="76">
        <f t="shared" ref="A10:A14" si="0">IF(G10&gt;=0,0,1)</f>
        <v>0</v>
      </c>
      <c r="B10" s="360"/>
      <c r="C10" s="314"/>
      <c r="D10" s="315"/>
      <c r="E10" s="315"/>
      <c r="F10" s="316"/>
      <c r="G10" s="236"/>
      <c r="H10" s="76"/>
    </row>
    <row r="11" spans="1:9" ht="15" customHeight="1" x14ac:dyDescent="0.2">
      <c r="A11" s="76">
        <f t="shared" si="0"/>
        <v>0</v>
      </c>
      <c r="B11" s="359"/>
      <c r="C11" s="314"/>
      <c r="D11" s="315"/>
      <c r="E11" s="315"/>
      <c r="F11" s="316"/>
      <c r="G11" s="236"/>
      <c r="H11" s="76"/>
    </row>
    <row r="12" spans="1:9" ht="15" customHeight="1" x14ac:dyDescent="0.2">
      <c r="A12" s="76">
        <f t="shared" si="0"/>
        <v>0</v>
      </c>
      <c r="B12" s="360"/>
      <c r="C12" s="314"/>
      <c r="D12" s="315"/>
      <c r="E12" s="315"/>
      <c r="F12" s="316"/>
      <c r="G12" s="236"/>
      <c r="H12" s="76"/>
    </row>
    <row r="13" spans="1:9" ht="15" customHeight="1" x14ac:dyDescent="0.2">
      <c r="A13" s="76">
        <f t="shared" si="0"/>
        <v>0</v>
      </c>
      <c r="B13" s="360"/>
      <c r="C13" s="314"/>
      <c r="D13" s="315"/>
      <c r="E13" s="315"/>
      <c r="F13" s="316"/>
      <c r="G13" s="236"/>
      <c r="H13" s="76"/>
    </row>
    <row r="14" spans="1:9" ht="15" customHeight="1" x14ac:dyDescent="0.2">
      <c r="A14" s="76">
        <f t="shared" si="0"/>
        <v>0</v>
      </c>
      <c r="B14" s="360"/>
      <c r="C14" s="314"/>
      <c r="D14" s="315"/>
      <c r="E14" s="315"/>
      <c r="F14" s="316"/>
      <c r="G14" s="236"/>
      <c r="H14" s="76"/>
    </row>
    <row r="15" spans="1:9" ht="15" customHeight="1" x14ac:dyDescent="0.2">
      <c r="A15" s="76">
        <f t="shared" ref="A15" si="1">IF(G15&gt;=0,0,1)</f>
        <v>0</v>
      </c>
      <c r="B15" s="360"/>
      <c r="C15" s="314"/>
      <c r="D15" s="315"/>
      <c r="E15" s="315"/>
      <c r="F15" s="316"/>
      <c r="G15" s="236"/>
      <c r="H15" s="76"/>
    </row>
    <row r="16" spans="1:9" ht="15" customHeight="1" x14ac:dyDescent="0.2">
      <c r="A16" s="76">
        <f t="shared" ref="A16" si="2">IF(G16&gt;=0,0,1)</f>
        <v>0</v>
      </c>
      <c r="B16" s="360"/>
      <c r="C16" s="314"/>
      <c r="D16" s="315"/>
      <c r="E16" s="315"/>
      <c r="F16" s="316"/>
      <c r="G16" s="236"/>
      <c r="H16" s="76"/>
    </row>
    <row r="17" spans="1:10" ht="15" customHeight="1" x14ac:dyDescent="0.2">
      <c r="A17" s="76">
        <f t="shared" ref="A17:A21" si="3">IF(G17&gt;=0,0,1)</f>
        <v>0</v>
      </c>
      <c r="B17" s="360"/>
      <c r="C17" s="314"/>
      <c r="D17" s="315"/>
      <c r="E17" s="315"/>
      <c r="F17" s="316"/>
      <c r="G17" s="236"/>
      <c r="H17" s="76"/>
    </row>
    <row r="18" spans="1:10" ht="15" customHeight="1" x14ac:dyDescent="0.2">
      <c r="A18" s="76">
        <f t="shared" ref="A18:A19" si="4">IF(G18&gt;=0,0,1)</f>
        <v>0</v>
      </c>
      <c r="B18" s="360"/>
      <c r="C18" s="314"/>
      <c r="D18" s="315"/>
      <c r="E18" s="315"/>
      <c r="F18" s="316"/>
      <c r="G18" s="236"/>
      <c r="H18" s="76"/>
    </row>
    <row r="19" spans="1:10" ht="15" customHeight="1" x14ac:dyDescent="0.2">
      <c r="A19" s="76">
        <f t="shared" si="4"/>
        <v>0</v>
      </c>
      <c r="B19" s="360"/>
      <c r="C19" s="314"/>
      <c r="D19" s="315"/>
      <c r="E19" s="315"/>
      <c r="F19" s="316"/>
      <c r="G19" s="236"/>
      <c r="H19" s="76"/>
    </row>
    <row r="20" spans="1:10" ht="15" customHeight="1" x14ac:dyDescent="0.2">
      <c r="A20" s="76">
        <f t="shared" ref="A20" si="5">IF(G20&gt;=0,0,1)</f>
        <v>0</v>
      </c>
      <c r="B20" s="360"/>
      <c r="C20" s="314"/>
      <c r="D20" s="315"/>
      <c r="E20" s="315"/>
      <c r="F20" s="316"/>
      <c r="G20" s="236"/>
      <c r="H20" s="76"/>
    </row>
    <row r="21" spans="1:10" ht="15" customHeight="1" x14ac:dyDescent="0.2">
      <c r="A21" s="76">
        <f t="shared" si="3"/>
        <v>0</v>
      </c>
      <c r="B21" s="361"/>
      <c r="C21" s="340"/>
      <c r="D21" s="340"/>
      <c r="E21" s="340"/>
      <c r="F21" s="341"/>
      <c r="G21" s="342"/>
      <c r="H21" s="76"/>
    </row>
    <row r="22" spans="1:10" ht="21" customHeight="1" x14ac:dyDescent="0.2">
      <c r="A22" s="76" t="s">
        <v>51</v>
      </c>
      <c r="B22" s="421" t="s">
        <v>77</v>
      </c>
      <c r="C22" s="422"/>
      <c r="D22" s="422"/>
      <c r="E22" s="422"/>
      <c r="F22" s="423"/>
      <c r="G22" s="220">
        <f>SUM(G9:G21)</f>
        <v>0</v>
      </c>
      <c r="H22" s="49"/>
    </row>
    <row r="23" spans="1:10" ht="21" customHeight="1" x14ac:dyDescent="0.2">
      <c r="B23" s="424" t="s">
        <v>78</v>
      </c>
      <c r="C23" s="425"/>
      <c r="D23" s="425"/>
      <c r="E23" s="425"/>
      <c r="F23" s="426"/>
      <c r="G23" s="255">
        <f>IF('Instructions BD+C'!G32&gt;1,'Instructions BD+C'!G32,IF('Instructions BD+C'!G32=0,'Instructions ID+C'!G22))</f>
        <v>0</v>
      </c>
      <c r="H23" s="49"/>
    </row>
    <row r="24" spans="1:10" s="54" customFormat="1" ht="32.25" customHeight="1" x14ac:dyDescent="0.2">
      <c r="A24" s="184"/>
      <c r="G24" s="222"/>
    </row>
    <row r="25" spans="1:10" ht="12" customHeight="1" x14ac:dyDescent="0.2">
      <c r="B25" s="55"/>
      <c r="C25" s="55"/>
      <c r="D25" s="55"/>
      <c r="F25" s="56"/>
      <c r="G25" s="56"/>
      <c r="H25" s="57"/>
    </row>
    <row r="26" spans="1:10" ht="12" customHeight="1" x14ac:dyDescent="0.2">
      <c r="B26" s="58"/>
      <c r="C26" s="58"/>
      <c r="D26" s="58"/>
    </row>
    <row r="27" spans="1:10" ht="12" customHeight="1" x14ac:dyDescent="0.2">
      <c r="B27" s="60"/>
      <c r="C27" s="60"/>
      <c r="D27" s="60"/>
    </row>
    <row r="28" spans="1:10" ht="12" customHeight="1" x14ac:dyDescent="0.2"/>
    <row r="29" spans="1:10" ht="12" customHeight="1" x14ac:dyDescent="0.2">
      <c r="F29" s="74" t="s">
        <v>27</v>
      </c>
    </row>
    <row r="30" spans="1:10" ht="15" customHeight="1" x14ac:dyDescent="0.2"/>
    <row r="31" spans="1:10" ht="15" customHeight="1" x14ac:dyDescent="0.2">
      <c r="I31" s="61"/>
      <c r="J31" s="61"/>
    </row>
    <row r="32" spans="1:10" ht="19.899999999999999" customHeight="1" x14ac:dyDescent="0.2"/>
    <row r="33" spans="1:10" s="61" customFormat="1" ht="19.899999999999999" customHeight="1" x14ac:dyDescent="0.2">
      <c r="A33" s="185"/>
      <c r="B33" s="49"/>
      <c r="C33" s="49"/>
      <c r="D33" s="49"/>
      <c r="E33" s="49"/>
      <c r="F33" s="49"/>
      <c r="G33" s="49"/>
      <c r="H33" s="59"/>
      <c r="I33" s="49"/>
      <c r="J33" s="49"/>
    </row>
    <row r="34" spans="1:10" ht="19.899999999999999" customHeight="1" x14ac:dyDescent="0.2"/>
    <row r="35" spans="1:10" ht="19.899999999999999" customHeight="1" x14ac:dyDescent="0.2"/>
    <row r="36" spans="1:10" ht="19.899999999999999" customHeight="1" x14ac:dyDescent="0.2"/>
    <row r="37" spans="1:10" ht="19.899999999999999" customHeight="1" x14ac:dyDescent="0.2"/>
    <row r="38" spans="1:10" ht="19.899999999999999" customHeight="1" x14ac:dyDescent="0.2"/>
    <row r="39" spans="1:10" ht="19.899999999999999" customHeight="1" x14ac:dyDescent="0.2"/>
    <row r="55" ht="13.15" customHeight="1" x14ac:dyDescent="0.2"/>
    <row r="71" ht="13.15" customHeight="1" x14ac:dyDescent="0.2"/>
    <row r="87" ht="13.15" customHeight="1" x14ac:dyDescent="0.2"/>
    <row r="103" ht="13.15" customHeight="1" x14ac:dyDescent="0.2"/>
    <row r="119" ht="13.15" customHeight="1" x14ac:dyDescent="0.2"/>
    <row r="135" ht="13.15" customHeight="1" x14ac:dyDescent="0.2"/>
  </sheetData>
  <sheetProtection algorithmName="SHA-512" hashValue="4bdakF72jYQItYxrnsro+ZmvMOCoo/HJsXE5kAFbwtWA7C9IMmSHvYeCbqAka2etLOwhls5b0NYE2h2rPTPZEQ==" saltValue="NVpSTxCyLHcw8bVXKs3T9A==" spinCount="100000" sheet="1" objects="1" scenarios="1" formatColumns="0" formatRows="0"/>
  <dataConsolidate/>
  <mergeCells count="11">
    <mergeCell ref="B22:F22"/>
    <mergeCell ref="B23:F23"/>
    <mergeCell ref="B5:H6"/>
    <mergeCell ref="H7:H8"/>
    <mergeCell ref="I7:I8"/>
    <mergeCell ref="B7:B8"/>
    <mergeCell ref="C7:C8"/>
    <mergeCell ref="D7:D8"/>
    <mergeCell ref="F7:F8"/>
    <mergeCell ref="G7:G8"/>
    <mergeCell ref="E7:E8"/>
  </mergeCells>
  <phoneticPr fontId="5" type="noConversion"/>
  <dataValidations count="1">
    <dataValidation type="list" allowBlank="1" showInputMessage="1" showErrorMessage="1" sqref="C9:C21" xr:uid="{00000000-0002-0000-0200-000000000000}">
      <formula1>"03 Concrete,04 Masonry,05 Metals,06 Wood, Plastics &amp; Composites,07 Thermal &amp; Moisture Prot.,08 Openings,09 Finishes,10 Specialties, 11 Equipment,12 Furnishings,31.60 Foundations,32.10 Bases &amp; Ballasts,32.90 Planting"</formula1>
    </dataValidation>
  </dataValidations>
  <pageMargins left="1" right="0.75" top="1" bottom="0.75" header="0.5" footer="0.5"/>
  <pageSetup orientation="portrait" r:id="rId1"/>
  <headerFooter alignWithMargins="0">
    <oddFooter>&amp;LU S Green Building Council&amp;C&amp;"Arial,Bold"&amp;A&amp;RLEED&amp;XTM&amp;X Material Tracker</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219" r:id="rId4" name="Button 3">
              <controlPr defaultSize="0" print="0" autoFill="0" autoPict="0" macro="[0]!MultiRowsandFill">
                <anchor moveWithCells="1">
                  <from>
                    <xdr:col>1</xdr:col>
                    <xdr:colOff>0</xdr:colOff>
                    <xdr:row>23</xdr:row>
                    <xdr:rowOff>171450</xdr:rowOff>
                  </from>
                  <to>
                    <xdr:col>2</xdr:col>
                    <xdr:colOff>133350</xdr:colOff>
                    <xdr:row>24</xdr:row>
                    <xdr:rowOff>38100</xdr:rowOff>
                  </to>
                </anchor>
              </controlPr>
            </control>
          </mc:Choice>
        </mc:AlternateContent>
        <mc:AlternateContent xmlns:mc="http://schemas.openxmlformats.org/markup-compatibility/2006">
          <mc:Choice Requires="x14">
            <control shapeId="9224" r:id="rId5" name="Button 8">
              <controlPr defaultSize="0" print="0" autoFill="0" autoPict="0" macro="[0]!DeleteRow">
                <anchor moveWithCells="1">
                  <from>
                    <xdr:col>2</xdr:col>
                    <xdr:colOff>228600</xdr:colOff>
                    <xdr:row>23</xdr:row>
                    <xdr:rowOff>171450</xdr:rowOff>
                  </from>
                  <to>
                    <xdr:col>3</xdr:col>
                    <xdr:colOff>628650</xdr:colOff>
                    <xdr:row>24</xdr:row>
                    <xdr:rowOff>19050</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4">
    <outlinePr summaryBelow="0" summaryRight="0"/>
  </sheetPr>
  <dimension ref="A1:R137"/>
  <sheetViews>
    <sheetView showGridLines="0" showZeros="0" zoomScaleNormal="100" zoomScaleSheetLayoutView="100" zoomScalePageLayoutView="90" workbookViewId="0">
      <selection activeCell="F19" sqref="F19"/>
    </sheetView>
  </sheetViews>
  <sheetFormatPr defaultColWidth="9.140625" defaultRowHeight="12.75" x14ac:dyDescent="0.2"/>
  <cols>
    <col min="1" max="1" width="2.7109375" style="187" customWidth="1"/>
    <col min="2" max="4" width="18.7109375" style="162" customWidth="1"/>
    <col min="5" max="5" width="28.28515625" style="162" customWidth="1"/>
    <col min="6" max="6" width="15.42578125" style="162" customWidth="1"/>
    <col min="7" max="7" width="18.7109375" style="162" customWidth="1"/>
    <col min="8" max="8" width="17.140625" style="173" customWidth="1"/>
    <col min="9" max="9" width="24.7109375" style="173" customWidth="1"/>
    <col min="10" max="10" width="26.42578125" style="173" customWidth="1"/>
    <col min="11" max="11" width="14.7109375" style="173" customWidth="1"/>
    <col min="12" max="12" width="2.7109375" style="173" customWidth="1"/>
    <col min="13" max="13" width="38.7109375" style="173" customWidth="1"/>
    <col min="14" max="14" width="24" style="174" customWidth="1"/>
    <col min="15" max="15" width="22.7109375" style="162" customWidth="1"/>
    <col min="16" max="16" width="11.42578125" style="162" hidden="1" customWidth="1"/>
    <col min="17" max="17" width="11.7109375" style="162" hidden="1" customWidth="1"/>
    <col min="18" max="18" width="12.140625" style="162" customWidth="1"/>
    <col min="19" max="16384" width="9.140625" style="162"/>
  </cols>
  <sheetData>
    <row r="1" spans="1:17" s="161" customFormat="1" ht="15" customHeight="1" x14ac:dyDescent="0.2">
      <c r="A1" s="186"/>
      <c r="B1" s="160"/>
      <c r="C1" s="160"/>
      <c r="D1" s="160"/>
      <c r="E1" s="160"/>
      <c r="F1" s="160"/>
      <c r="G1" s="160"/>
      <c r="H1" s="159"/>
      <c r="I1" s="159"/>
      <c r="J1" s="159"/>
      <c r="K1" s="159"/>
      <c r="L1" s="159"/>
      <c r="M1" s="159"/>
      <c r="N1" s="159"/>
      <c r="O1" s="159"/>
    </row>
    <row r="2" spans="1:17" s="161" customFormat="1" ht="21" customHeight="1" x14ac:dyDescent="0.2">
      <c r="A2" s="186"/>
      <c r="B2" s="270" t="s">
        <v>37</v>
      </c>
      <c r="C2" s="270"/>
      <c r="D2" s="270"/>
      <c r="E2" s="270"/>
      <c r="F2" s="270"/>
      <c r="G2" s="270"/>
      <c r="H2" s="270"/>
      <c r="I2" s="270"/>
      <c r="J2" s="270"/>
      <c r="K2" s="270"/>
      <c r="L2" s="270"/>
      <c r="M2" s="270"/>
      <c r="N2" s="270"/>
      <c r="O2" s="270"/>
    </row>
    <row r="3" spans="1:17" s="161" customFormat="1" ht="15" customHeight="1" x14ac:dyDescent="0.2">
      <c r="A3" s="186"/>
      <c r="B3" s="159"/>
      <c r="C3" s="159"/>
      <c r="D3" s="159"/>
      <c r="E3" s="159"/>
      <c r="F3" s="159"/>
      <c r="G3" s="159"/>
      <c r="H3" s="159"/>
      <c r="I3" s="159"/>
      <c r="J3" s="159"/>
      <c r="K3" s="159"/>
      <c r="L3" s="159"/>
      <c r="M3" s="159"/>
      <c r="N3" s="159"/>
      <c r="O3" s="159"/>
    </row>
    <row r="4" spans="1:17" ht="22.15" customHeight="1" x14ac:dyDescent="0.2">
      <c r="H4" s="163"/>
      <c r="I4" s="163"/>
      <c r="J4" s="163"/>
      <c r="K4" s="163"/>
      <c r="L4" s="163"/>
      <c r="M4" s="164"/>
      <c r="N4" s="165"/>
    </row>
    <row r="5" spans="1:17" ht="25.9" customHeight="1" x14ac:dyDescent="0.2">
      <c r="B5" s="463" t="s">
        <v>23</v>
      </c>
      <c r="C5" s="463"/>
      <c r="D5" s="463"/>
      <c r="E5" s="463"/>
      <c r="F5" s="463"/>
      <c r="G5" s="463"/>
      <c r="H5" s="464"/>
      <c r="I5" s="464"/>
      <c r="J5" s="464"/>
      <c r="K5" s="464"/>
      <c r="L5" s="464"/>
      <c r="M5" s="464"/>
      <c r="N5" s="464"/>
    </row>
    <row r="6" spans="1:17" ht="37.9" customHeight="1" x14ac:dyDescent="0.2">
      <c r="B6" s="471" t="s">
        <v>19</v>
      </c>
      <c r="C6" s="472"/>
      <c r="D6" s="472"/>
      <c r="E6" s="472"/>
      <c r="F6" s="472"/>
      <c r="G6" s="472"/>
      <c r="H6" s="166"/>
      <c r="I6" s="471" t="s">
        <v>21</v>
      </c>
      <c r="J6" s="472"/>
      <c r="K6" s="473"/>
      <c r="L6" s="205"/>
      <c r="M6" s="484" t="s">
        <v>132</v>
      </c>
      <c r="N6" s="485"/>
      <c r="O6" s="486"/>
      <c r="P6" s="457"/>
      <c r="Q6" s="458"/>
    </row>
    <row r="7" spans="1:17" ht="33" customHeight="1" x14ac:dyDescent="0.2">
      <c r="B7" s="474" t="s">
        <v>54</v>
      </c>
      <c r="C7" s="447" t="s">
        <v>102</v>
      </c>
      <c r="D7" s="447" t="s">
        <v>55</v>
      </c>
      <c r="E7" s="480" t="s">
        <v>74</v>
      </c>
      <c r="F7" s="442" t="s">
        <v>136</v>
      </c>
      <c r="G7" s="482" t="s">
        <v>53</v>
      </c>
      <c r="H7" s="167"/>
      <c r="I7" s="467" t="s">
        <v>4</v>
      </c>
      <c r="J7" s="469" t="s">
        <v>86</v>
      </c>
      <c r="K7" s="478" t="s">
        <v>95</v>
      </c>
      <c r="L7" s="167"/>
      <c r="M7" s="465" t="s">
        <v>94</v>
      </c>
      <c r="N7" s="476" t="s">
        <v>87</v>
      </c>
      <c r="O7" s="449" t="s">
        <v>99</v>
      </c>
      <c r="P7" s="453" t="s">
        <v>106</v>
      </c>
      <c r="Q7" s="454"/>
    </row>
    <row r="8" spans="1:17" s="168" customFormat="1" ht="62.65" customHeight="1" x14ac:dyDescent="0.2">
      <c r="A8" s="187"/>
      <c r="B8" s="475"/>
      <c r="C8" s="448"/>
      <c r="D8" s="448"/>
      <c r="E8" s="481"/>
      <c r="F8" s="443"/>
      <c r="G8" s="483"/>
      <c r="H8" s="167"/>
      <c r="I8" s="468"/>
      <c r="J8" s="470"/>
      <c r="K8" s="479"/>
      <c r="L8" s="167"/>
      <c r="M8" s="466"/>
      <c r="N8" s="477"/>
      <c r="O8" s="450"/>
      <c r="P8" s="455"/>
      <c r="Q8" s="456"/>
    </row>
    <row r="9" spans="1:17" ht="22.5" customHeight="1" x14ac:dyDescent="0.2">
      <c r="A9" s="169"/>
      <c r="B9" s="311" t="str">
        <f>IF(ISBLANK(Materials!B9),"",Materials!B9)</f>
        <v/>
      </c>
      <c r="C9" s="311" t="str">
        <f>IF(ISBLANK(Materials!C9),"",Materials!C9)</f>
        <v/>
      </c>
      <c r="D9" s="311" t="str">
        <f>IF(ISBLANK(Materials!D9),"",Materials!D9)</f>
        <v/>
      </c>
      <c r="E9" s="311" t="str">
        <f>IF(ISBLANK(Materials!E9),"",Materials!E9)</f>
        <v/>
      </c>
      <c r="F9" s="238"/>
      <c r="G9" s="311" t="str">
        <f>IF(ISBLANK(Materials!F9),"",Materials!F9)</f>
        <v/>
      </c>
      <c r="H9" s="170"/>
      <c r="I9" s="238"/>
      <c r="J9" s="239"/>
      <c r="K9" s="256" t="str">
        <f>IF(J9="Product-specific Type III Internal EPD",1,(IF(J9="Product Specific Type III External EPD",1.5,(IF(J9="Product-specific LCA",1,(IF(J9="Industry-wide/generic EPD",1,"")))))))</f>
        <v/>
      </c>
      <c r="L9" s="213"/>
      <c r="M9" s="214"/>
      <c r="N9" s="293"/>
      <c r="O9" s="337" t="str">
        <f t="shared" ref="O9:O21" si="0">IF(M9="LCA impact reduction action plan",0.5*IF(N9="Yes",2,1),IF(N9="Yes",2,(IF(M9="Third party verified impact reductions in GWP",1,IF(N9="Yes",2,(IF(M9="Third party verified impact reductions with minimum 10% reduction in GWP impact",1.5,IF(N9="Yes",2,(IF(M9="Third party impact reductions with min. 20% reduction in GWP &amp; 5% in two other cat.",2,""))))))))))</f>
        <v/>
      </c>
      <c r="P9" s="370">
        <f>IF(M9="LCA impact reduction action plan",#REF!*0.5/Materials!$G$23*100,IF(M9="Third party verified impact reductions in GWP",#REF!/Materials!$G$23*100,IF(M9="Third party verified impact reductions with minimum 10% reduction in GWP impact",#REF!*1.5/Materials!$G$23*100,IF(M9="Third party impact reductions with min. 20% reduction in GWP &amp; 5% in two other cat.",#REF!*2/Materials!$G$23*100))))*IFERROR(M9&lt;&gt;0,)</f>
        <v>0</v>
      </c>
      <c r="Q9" s="371">
        <f t="shared" ref="Q9:Q21" si="1">IF(N9="Yes",P9*2,P9)</f>
        <v>0</v>
      </c>
    </row>
    <row r="10" spans="1:17" x14ac:dyDescent="0.2">
      <c r="A10" s="169"/>
      <c r="B10" s="312" t="str">
        <f>IF(ISBLANK(Materials!B10),"",Materials!B10)</f>
        <v/>
      </c>
      <c r="C10" s="312" t="str">
        <f>IF(ISBLANK(Materials!C10),"",Materials!C10)</f>
        <v/>
      </c>
      <c r="D10" s="312" t="str">
        <f>IF(ISBLANK(Materials!D10),"",Materials!D10)</f>
        <v/>
      </c>
      <c r="E10" s="312" t="str">
        <f>IF(ISBLANK(Materials!E10),"",Materials!E10)</f>
        <v/>
      </c>
      <c r="F10" s="242"/>
      <c r="G10" s="312" t="str">
        <f>IF(ISBLANK(Materials!F10),"",Materials!F10)</f>
        <v/>
      </c>
      <c r="H10" s="237"/>
      <c r="I10" s="242"/>
      <c r="J10" s="243"/>
      <c r="K10" s="257" t="str">
        <f t="shared" ref="K10:K21" si="2">IF(J10="Product-specific Type III Internal EPD",1,(IF(J10="Product Specific Type III External EPD",1.5,(IF(J10="Product-specific LCA",1,(IF(J10="Industry-wide/generic EPD",1,"")))))))</f>
        <v/>
      </c>
      <c r="L10" s="213"/>
      <c r="M10" s="214"/>
      <c r="N10" s="293"/>
      <c r="O10" s="337" t="str">
        <f t="shared" si="0"/>
        <v/>
      </c>
      <c r="P10" s="370">
        <f>IF(M10="LCA impact reduction action plan",#REF!*0.5/Materials!$G$23*100,IF(M10="Third party verified impact reductions in GWP",#REF!/Materials!$G$23*100,IF(M10="Third party verified impact reductions with minimum 10% reduction in GWP impact",#REF!*1.5/Materials!$G$23*100,IF(M10="Third party impact reductions with min. 20% reduction in GWP &amp; 5% in two other cat.",#REF!*2/Materials!$G$23*100))))*IFERROR(M10&lt;&gt;0,)</f>
        <v>0</v>
      </c>
      <c r="Q10" s="371">
        <f t="shared" si="1"/>
        <v>0</v>
      </c>
    </row>
    <row r="11" spans="1:17" x14ac:dyDescent="0.2">
      <c r="A11" s="169"/>
      <c r="B11" s="312" t="str">
        <f>IF(ISBLANK(Materials!B11),"",Materials!B11)</f>
        <v/>
      </c>
      <c r="C11" s="312" t="str">
        <f>IF(ISBLANK(Materials!C11),"",Materials!C11)</f>
        <v/>
      </c>
      <c r="D11" s="312" t="str">
        <f>IF(ISBLANK(Materials!D11),"",Materials!D11)</f>
        <v/>
      </c>
      <c r="E11" s="312" t="str">
        <f>IF(ISBLANK(Materials!E11),"",Materials!E11)</f>
        <v/>
      </c>
      <c r="F11" s="242"/>
      <c r="G11" s="312" t="str">
        <f>IF(ISBLANK(Materials!F11),"",Materials!F11)</f>
        <v/>
      </c>
      <c r="H11" s="237"/>
      <c r="I11" s="242"/>
      <c r="J11" s="243"/>
      <c r="K11" s="257" t="str">
        <f t="shared" si="2"/>
        <v/>
      </c>
      <c r="L11" s="213"/>
      <c r="M11" s="214"/>
      <c r="N11" s="293"/>
      <c r="O11" s="337" t="str">
        <f t="shared" si="0"/>
        <v/>
      </c>
      <c r="P11" s="370">
        <f>IF(M11="LCA impact reduction action plan",#REF!*0.5/Materials!$G$23*100,IF(M11="Third party verified impact reductions in GWP",#REF!/Materials!$G$23*100,IF(M11="Third party verified impact reductions with minimum 10% reduction in GWP impact",#REF!*1.5/Materials!$G$23*100,IF(M11="Third party impact reductions with min. 20% reduction in GWP &amp; 5% in two other cat.",#REF!*2/Materials!$G$23*100))))*IFERROR(M11&lt;&gt;0,)</f>
        <v>0</v>
      </c>
      <c r="Q11" s="371">
        <f t="shared" si="1"/>
        <v>0</v>
      </c>
    </row>
    <row r="12" spans="1:17" x14ac:dyDescent="0.2">
      <c r="A12" s="169"/>
      <c r="B12" s="312" t="str">
        <f>IF(ISBLANK(Materials!B12),"",Materials!B12)</f>
        <v/>
      </c>
      <c r="C12" s="312" t="str">
        <f>IF(ISBLANK(Materials!C12),"",Materials!C12)</f>
        <v/>
      </c>
      <c r="D12" s="312" t="str">
        <f>IF(ISBLANK(Materials!D12),"",Materials!D12)</f>
        <v/>
      </c>
      <c r="E12" s="312" t="str">
        <f>IF(ISBLANK(Materials!E12),"",Materials!E12)</f>
        <v/>
      </c>
      <c r="F12" s="242"/>
      <c r="G12" s="312" t="str">
        <f>IF(ISBLANK(Materials!F12),"",Materials!F12)</f>
        <v/>
      </c>
      <c r="H12" s="237"/>
      <c r="I12" s="242"/>
      <c r="J12" s="243"/>
      <c r="K12" s="257" t="str">
        <f t="shared" si="2"/>
        <v/>
      </c>
      <c r="L12" s="213"/>
      <c r="M12" s="214"/>
      <c r="N12" s="293"/>
      <c r="O12" s="337" t="str">
        <f t="shared" si="0"/>
        <v/>
      </c>
      <c r="P12" s="370">
        <f>IF(M12="LCA impact reduction action plan",#REF!*0.5/Materials!$G$23*100,IF(M12="Third party verified impact reductions in GWP",#REF!/Materials!$G$23*100,IF(M12="Third party verified impact reductions with minimum 10% reduction in GWP impact",#REF!*1.5/Materials!$G$23*100,IF(M12="Third party impact reductions with min. 20% reduction in GWP &amp; 5% in two other cat.",#REF!*2/Materials!$G$23*100))))*IFERROR(M12&lt;&gt;0,)</f>
        <v>0</v>
      </c>
      <c r="Q12" s="371">
        <f t="shared" si="1"/>
        <v>0</v>
      </c>
    </row>
    <row r="13" spans="1:17" x14ac:dyDescent="0.2">
      <c r="A13" s="169"/>
      <c r="B13" s="312" t="str">
        <f>IF(ISBLANK(Materials!B13),"",Materials!B13)</f>
        <v/>
      </c>
      <c r="C13" s="312" t="str">
        <f>IF(ISBLANK(Materials!C13),"",Materials!C13)</f>
        <v/>
      </c>
      <c r="D13" s="312" t="str">
        <f>IF(ISBLANK(Materials!D13),"",Materials!D13)</f>
        <v/>
      </c>
      <c r="E13" s="312" t="str">
        <f>IF(ISBLANK(Materials!E13),"",Materials!E13)</f>
        <v/>
      </c>
      <c r="F13" s="242"/>
      <c r="G13" s="312" t="str">
        <f>IF(ISBLANK(Materials!F13),"",Materials!F13)</f>
        <v/>
      </c>
      <c r="H13" s="237"/>
      <c r="I13" s="242"/>
      <c r="J13" s="243"/>
      <c r="K13" s="257" t="str">
        <f t="shared" si="2"/>
        <v/>
      </c>
      <c r="L13" s="213"/>
      <c r="M13" s="214"/>
      <c r="N13" s="293"/>
      <c r="O13" s="337" t="str">
        <f t="shared" si="0"/>
        <v/>
      </c>
      <c r="P13" s="370">
        <f>IF(M13="LCA impact reduction action plan",#REF!*0.5/Materials!$G$23*100,IF(M13="Third party verified impact reductions in GWP",#REF!/Materials!$G$23*100,IF(M13="Third party verified impact reductions with minimum 10% reduction in GWP impact",#REF!*1.5/Materials!$G$23*100,IF(M13="Third party impact reductions with min. 20% reduction in GWP &amp; 5% in two other cat.",#REF!*2/Materials!$G$23*100))))*IFERROR(M13&lt;&gt;0,)</f>
        <v>0</v>
      </c>
      <c r="Q13" s="371">
        <f t="shared" si="1"/>
        <v>0</v>
      </c>
    </row>
    <row r="14" spans="1:17" x14ac:dyDescent="0.2">
      <c r="A14" s="169"/>
      <c r="B14" s="312" t="str">
        <f>IF(ISBLANK(Materials!B14),"",Materials!B14)</f>
        <v/>
      </c>
      <c r="C14" s="312" t="str">
        <f>IF(ISBLANK(Materials!C14),"",Materials!C14)</f>
        <v/>
      </c>
      <c r="D14" s="312" t="str">
        <f>IF(ISBLANK(Materials!D14),"",Materials!D14)</f>
        <v/>
      </c>
      <c r="E14" s="312" t="str">
        <f>IF(ISBLANK(Materials!E14),"",Materials!E14)</f>
        <v/>
      </c>
      <c r="F14" s="242"/>
      <c r="G14" s="312" t="str">
        <f>IF(ISBLANK(Materials!F14),"",Materials!F14)</f>
        <v/>
      </c>
      <c r="H14" s="237"/>
      <c r="I14" s="242"/>
      <c r="J14" s="243"/>
      <c r="K14" s="257" t="str">
        <f t="shared" si="2"/>
        <v/>
      </c>
      <c r="L14" s="213"/>
      <c r="M14" s="214"/>
      <c r="N14" s="293"/>
      <c r="O14" s="337" t="str">
        <f t="shared" si="0"/>
        <v/>
      </c>
      <c r="P14" s="370">
        <f>IF(M14="LCA impact reduction action plan",#REF!*0.5/Materials!$G$23*100,IF(M14="Third party verified impact reductions in GWP",#REF!/Materials!$G$23*100,IF(M14="Third party verified impact reductions with minimum 10% reduction in GWP impact",#REF!*1.5/Materials!$G$23*100,IF(M14="Third party impact reductions with min. 20% reduction in GWP &amp; 5% in two other cat.",#REF!*2/Materials!$G$23*100))))*IFERROR(M14&lt;&gt;0,)</f>
        <v>0</v>
      </c>
      <c r="Q14" s="371">
        <f t="shared" si="1"/>
        <v>0</v>
      </c>
    </row>
    <row r="15" spans="1:17" x14ac:dyDescent="0.2">
      <c r="A15" s="169"/>
      <c r="B15" s="312" t="str">
        <f>IF(ISBLANK(Materials!B15),"",Materials!B15)</f>
        <v/>
      </c>
      <c r="C15" s="312" t="str">
        <f>IF(ISBLANK(Materials!C15),"",Materials!C15)</f>
        <v/>
      </c>
      <c r="D15" s="312" t="str">
        <f>IF(ISBLANK(Materials!D15),"",Materials!D15)</f>
        <v/>
      </c>
      <c r="E15" s="312" t="str">
        <f>IF(ISBLANK(Materials!E15),"",Materials!E15)</f>
        <v/>
      </c>
      <c r="F15" s="242"/>
      <c r="G15" s="312" t="str">
        <f>IF(ISBLANK(Materials!F15),"",Materials!F15)</f>
        <v/>
      </c>
      <c r="H15" s="237"/>
      <c r="I15" s="242"/>
      <c r="J15" s="243"/>
      <c r="K15" s="257" t="str">
        <f t="shared" si="2"/>
        <v/>
      </c>
      <c r="L15" s="213"/>
      <c r="M15" s="214"/>
      <c r="N15" s="293"/>
      <c r="O15" s="337" t="str">
        <f t="shared" si="0"/>
        <v/>
      </c>
      <c r="P15" s="370">
        <f>IF(M15="LCA impact reduction action plan",#REF!*0.5/Materials!$G$23*100,IF(M15="Third party verified impact reductions in GWP",#REF!/Materials!$G$23*100,IF(M15="Third party verified impact reductions with minimum 10% reduction in GWP impact",#REF!*1.5/Materials!$G$23*100,IF(M15="Third party impact reductions with min. 20% reduction in GWP &amp; 5% in two other cat.",#REF!*2/Materials!$G$23*100))))*IFERROR(M15&lt;&gt;0,)</f>
        <v>0</v>
      </c>
      <c r="Q15" s="371">
        <f t="shared" si="1"/>
        <v>0</v>
      </c>
    </row>
    <row r="16" spans="1:17" x14ac:dyDescent="0.2">
      <c r="A16" s="169"/>
      <c r="B16" s="312" t="str">
        <f>IF(ISBLANK(Materials!B16),"",Materials!B16)</f>
        <v/>
      </c>
      <c r="C16" s="312" t="str">
        <f>IF(ISBLANK(Materials!C16),"",Materials!C16)</f>
        <v/>
      </c>
      <c r="D16" s="312" t="str">
        <f>IF(ISBLANK(Materials!D16),"",Materials!D16)</f>
        <v/>
      </c>
      <c r="E16" s="312" t="str">
        <f>IF(ISBLANK(Materials!E16),"",Materials!E16)</f>
        <v/>
      </c>
      <c r="F16" s="242"/>
      <c r="G16" s="312" t="str">
        <f>IF(ISBLANK(Materials!F16),"",Materials!F16)</f>
        <v/>
      </c>
      <c r="H16" s="237"/>
      <c r="I16" s="242"/>
      <c r="J16" s="243"/>
      <c r="K16" s="257" t="str">
        <f t="shared" si="2"/>
        <v/>
      </c>
      <c r="L16" s="213"/>
      <c r="M16" s="214"/>
      <c r="N16" s="293"/>
      <c r="O16" s="337" t="str">
        <f t="shared" si="0"/>
        <v/>
      </c>
      <c r="P16" s="370">
        <f>IF(M16="LCA impact reduction action plan",#REF!*0.5/Materials!$G$23*100,IF(M16="Third party verified impact reductions in GWP",#REF!/Materials!$G$23*100,IF(M16="Third party verified impact reductions with minimum 10% reduction in GWP impact",#REF!*1.5/Materials!$G$23*100,IF(M16="Third party impact reductions with min. 20% reduction in GWP &amp; 5% in two other cat.",#REF!*2/Materials!$G$23*100))))*IFERROR(M16&lt;&gt;0,)</f>
        <v>0</v>
      </c>
      <c r="Q16" s="371">
        <f t="shared" si="1"/>
        <v>0</v>
      </c>
    </row>
    <row r="17" spans="1:18" x14ac:dyDescent="0.2">
      <c r="A17" s="169"/>
      <c r="B17" s="312" t="str">
        <f>IF(ISBLANK(Materials!B17),"",Materials!B17)</f>
        <v/>
      </c>
      <c r="C17" s="312" t="str">
        <f>IF(ISBLANK(Materials!C17),"",Materials!C17)</f>
        <v/>
      </c>
      <c r="D17" s="312" t="str">
        <f>IF(ISBLANK(Materials!D17),"",Materials!D17)</f>
        <v/>
      </c>
      <c r="E17" s="312" t="str">
        <f>IF(ISBLANK(Materials!E17),"",Materials!E17)</f>
        <v/>
      </c>
      <c r="F17" s="242"/>
      <c r="G17" s="312" t="str">
        <f>IF(ISBLANK(Materials!F17),"",Materials!F17)</f>
        <v/>
      </c>
      <c r="H17" s="237"/>
      <c r="I17" s="242"/>
      <c r="J17" s="243"/>
      <c r="K17" s="257" t="str">
        <f t="shared" si="2"/>
        <v/>
      </c>
      <c r="L17" s="213"/>
      <c r="M17" s="214"/>
      <c r="N17" s="293"/>
      <c r="O17" s="337" t="str">
        <f t="shared" si="0"/>
        <v/>
      </c>
      <c r="P17" s="370">
        <f>IF(M17="LCA impact reduction action plan",#REF!*0.5/Materials!$G$23*100,IF(M17="Third party verified impact reductions in GWP",#REF!/Materials!$G$23*100,IF(M17="Third party verified impact reductions with minimum 10% reduction in GWP impact",#REF!*1.5/Materials!$G$23*100,IF(M17="Third party impact reductions with min. 20% reduction in GWP &amp; 5% in two other cat.",#REF!*2/Materials!$G$23*100))))*IFERROR(M17&lt;&gt;0,)</f>
        <v>0</v>
      </c>
      <c r="Q17" s="371">
        <f t="shared" si="1"/>
        <v>0</v>
      </c>
    </row>
    <row r="18" spans="1:18" x14ac:dyDescent="0.2">
      <c r="A18" s="169"/>
      <c r="B18" s="312" t="str">
        <f>IF(ISBLANK(Materials!B18),"",Materials!B18)</f>
        <v/>
      </c>
      <c r="C18" s="312" t="str">
        <f>IF(ISBLANK(Materials!C18),"",Materials!C18)</f>
        <v/>
      </c>
      <c r="D18" s="312" t="str">
        <f>IF(ISBLANK(Materials!D18),"",Materials!D18)</f>
        <v/>
      </c>
      <c r="E18" s="312" t="str">
        <f>IF(ISBLANK(Materials!E18),"",Materials!E18)</f>
        <v/>
      </c>
      <c r="F18" s="242"/>
      <c r="G18" s="312" t="str">
        <f>IF(ISBLANK(Materials!F18),"",Materials!F18)</f>
        <v/>
      </c>
      <c r="H18" s="237"/>
      <c r="I18" s="242"/>
      <c r="J18" s="243"/>
      <c r="K18" s="257" t="str">
        <f t="shared" ref="K18:K19" si="3">IF(J18="Product-specific Type III Internal EPD",1,(IF(J18="Product Specific Type III External EPD",1.5,(IF(J18="Product-specific LCA",1,(IF(J18="Industry-wide/generic EPD",1,"")))))))</f>
        <v/>
      </c>
      <c r="L18" s="213"/>
      <c r="M18" s="214"/>
      <c r="N18" s="293"/>
      <c r="O18" s="337" t="str">
        <f t="shared" ref="O18:O19" si="4">IF(M18="LCA impact reduction action plan",0.5*IF(N18="Yes",2,1),IF(N18="Yes",2,(IF(M18="Third party verified impact reductions in GWP",1,IF(N18="Yes",2,(IF(M18="Third party verified impact reductions with minimum 10% reduction in GWP impact",1.5,IF(N18="Yes",2,(IF(M18="Third party impact reductions with min. 20% reduction in GWP &amp; 5% in two other cat.",2,""))))))))))</f>
        <v/>
      </c>
      <c r="P18" s="370">
        <f>IF(M18="LCA impact reduction action plan",#REF!*0.5/Materials!$G$23*100,IF(M18="Third party verified impact reductions in GWP",#REF!/Materials!$G$23*100,IF(M18="Third party verified impact reductions with minimum 10% reduction in GWP impact",#REF!*1.5/Materials!$G$23*100,IF(M18="Third party impact reductions with min. 20% reduction in GWP &amp; 5% in two other cat.",#REF!*2/Materials!$G$23*100))))*IFERROR(M18&lt;&gt;0,)</f>
        <v>0</v>
      </c>
      <c r="Q18" s="371">
        <f t="shared" ref="Q18:Q19" si="5">IF(N18="Yes",P18*2,P18)</f>
        <v>0</v>
      </c>
    </row>
    <row r="19" spans="1:18" x14ac:dyDescent="0.2">
      <c r="A19" s="169"/>
      <c r="B19" s="312" t="str">
        <f>IF(ISBLANK(Materials!B19),"",Materials!B19)</f>
        <v/>
      </c>
      <c r="C19" s="312" t="str">
        <f>IF(ISBLANK(Materials!C19),"",Materials!C19)</f>
        <v/>
      </c>
      <c r="D19" s="312" t="str">
        <f>IF(ISBLANK(Materials!D19),"",Materials!D19)</f>
        <v/>
      </c>
      <c r="E19" s="312" t="str">
        <f>IF(ISBLANK(Materials!E19),"",Materials!E19)</f>
        <v/>
      </c>
      <c r="F19" s="242"/>
      <c r="G19" s="312" t="str">
        <f>IF(ISBLANK(Materials!F19),"",Materials!F19)</f>
        <v/>
      </c>
      <c r="H19" s="237"/>
      <c r="I19" s="242"/>
      <c r="J19" s="243"/>
      <c r="K19" s="257" t="str">
        <f t="shared" si="3"/>
        <v/>
      </c>
      <c r="L19" s="213"/>
      <c r="M19" s="214"/>
      <c r="N19" s="293"/>
      <c r="O19" s="337" t="str">
        <f t="shared" si="4"/>
        <v/>
      </c>
      <c r="P19" s="370">
        <f>IF(M19="LCA impact reduction action plan",#REF!*0.5/Materials!$G$23*100,IF(M19="Third party verified impact reductions in GWP",#REF!/Materials!$G$23*100,IF(M19="Third party verified impact reductions with minimum 10% reduction in GWP impact",#REF!*1.5/Materials!$G$23*100,IF(M19="Third party impact reductions with min. 20% reduction in GWP &amp; 5% in two other cat.",#REF!*2/Materials!$G$23*100))))*IFERROR(M19&lt;&gt;0,)</f>
        <v>0</v>
      </c>
      <c r="Q19" s="371">
        <f t="shared" si="5"/>
        <v>0</v>
      </c>
    </row>
    <row r="20" spans="1:18" x14ac:dyDescent="0.2">
      <c r="A20" s="169"/>
      <c r="B20" s="312" t="str">
        <f>IF(ISBLANK(Materials!B20),"",Materials!B20)</f>
        <v/>
      </c>
      <c r="C20" s="312" t="str">
        <f>IF(ISBLANK(Materials!C20),"",Materials!C20)</f>
        <v/>
      </c>
      <c r="D20" s="312" t="str">
        <f>IF(ISBLANK(Materials!D20),"",Materials!D20)</f>
        <v/>
      </c>
      <c r="E20" s="312" t="str">
        <f>IF(ISBLANK(Materials!E20),"",Materials!E20)</f>
        <v/>
      </c>
      <c r="F20" s="242"/>
      <c r="G20" s="312" t="str">
        <f>IF(ISBLANK(Materials!F20),"",Materials!F20)</f>
        <v/>
      </c>
      <c r="H20" s="237"/>
      <c r="I20" s="242"/>
      <c r="J20" s="243"/>
      <c r="K20" s="257" t="str">
        <f t="shared" ref="K20" si="6">IF(J20="Product-specific Type III Internal EPD",1,(IF(J20="Product Specific Type III External EPD",1.5,(IF(J20="Product-specific LCA",1,(IF(J20="Industry-wide/generic EPD",1,"")))))))</f>
        <v/>
      </c>
      <c r="L20" s="213"/>
      <c r="M20" s="214"/>
      <c r="N20" s="293"/>
      <c r="O20" s="337" t="str">
        <f t="shared" ref="O20" si="7">IF(M20="LCA impact reduction action plan",0.5*IF(N20="Yes",2,1),IF(N20="Yes",2,(IF(M20="Third party verified impact reductions in GWP",1,IF(N20="Yes",2,(IF(M20="Third party verified impact reductions with minimum 10% reduction in GWP impact",1.5,IF(N20="Yes",2,(IF(M20="Third party impact reductions with min. 20% reduction in GWP &amp; 5% in two other cat.",2,""))))))))))</f>
        <v/>
      </c>
      <c r="P20" s="370">
        <f>IF(M20="LCA impact reduction action plan",#REF!*0.5/Materials!$G$23*100,IF(M20="Third party verified impact reductions in GWP",#REF!/Materials!$G$23*100,IF(M20="Third party verified impact reductions with minimum 10% reduction in GWP impact",#REF!*1.5/Materials!$G$23*100,IF(M20="Third party impact reductions with min. 20% reduction in GWP &amp; 5% in two other cat.",#REF!*2/Materials!$G$23*100))))*IFERROR(M20&lt;&gt;0,)</f>
        <v>0</v>
      </c>
      <c r="Q20" s="371">
        <f t="shared" ref="Q20" si="8">IF(N20="Yes",P20*2,P20)</f>
        <v>0</v>
      </c>
    </row>
    <row r="21" spans="1:18" x14ac:dyDescent="0.2">
      <c r="A21" s="169"/>
      <c r="B21" s="308" t="str">
        <f>IF(ISBLANK(Materials!B21),"",Materials!B21)</f>
        <v/>
      </c>
      <c r="C21" s="308" t="str">
        <f>IF(ISBLANK(Materials!C21),"",Materials!C21)</f>
        <v/>
      </c>
      <c r="D21" s="308" t="str">
        <f>IF(ISBLANK(Materials!D21),"",Materials!D21)</f>
        <v/>
      </c>
      <c r="E21" s="313" t="str">
        <f>IF(ISBLANK(Materials!E21),"",Materials!E21)</f>
        <v/>
      </c>
      <c r="F21" s="240"/>
      <c r="G21" s="313" t="str">
        <f>IF(ISBLANK(Materials!F21),"",Materials!F21)</f>
        <v/>
      </c>
      <c r="H21" s="170"/>
      <c r="I21" s="240"/>
      <c r="J21" s="241"/>
      <c r="K21" s="287" t="str">
        <f t="shared" si="2"/>
        <v/>
      </c>
      <c r="L21" s="213"/>
      <c r="M21" s="282"/>
      <c r="N21" s="294"/>
      <c r="O21" s="344" t="str">
        <f t="shared" si="0"/>
        <v/>
      </c>
      <c r="P21" s="370">
        <f>IF(M21="LCA impact reduction action plan",#REF!*0.5/Materials!$G$23*100,IF(M21="Third party verified impact reductions in GWP",#REF!/Materials!$G$23*100,IF(M21="Third party verified impact reductions with minimum 10% reduction in GWP impact",#REF!*1.5/Materials!$G$23*100,IF(M21="Third party impact reductions with min. 20% reduction in GWP &amp; 5% in two other cat.",#REF!*2/Materials!$G$23*100))))*IFERROR(M21&lt;&gt;0,)</f>
        <v>0</v>
      </c>
      <c r="Q21" s="372">
        <f t="shared" si="1"/>
        <v>0</v>
      </c>
    </row>
    <row r="22" spans="1:18" ht="34.5" customHeight="1" x14ac:dyDescent="0.2">
      <c r="A22" s="169" t="s">
        <v>51</v>
      </c>
      <c r="B22" s="192"/>
      <c r="C22" s="193"/>
      <c r="D22" s="193"/>
      <c r="E22" s="193"/>
      <c r="F22" s="193"/>
      <c r="G22" s="193"/>
      <c r="H22" s="194"/>
      <c r="I22" s="459" t="s">
        <v>18</v>
      </c>
      <c r="J22" s="460"/>
      <c r="K22" s="203">
        <f>ROUNDDOWN(SUM(K9:K21),2)</f>
        <v>0</v>
      </c>
      <c r="L22" s="194"/>
      <c r="M22" s="461" t="s">
        <v>93</v>
      </c>
      <c r="N22" s="462"/>
      <c r="O22" s="338">
        <f>SUM(O9:O21)</f>
        <v>0</v>
      </c>
      <c r="P22" s="373"/>
      <c r="Q22" s="374"/>
    </row>
    <row r="23" spans="1:18" ht="12" customHeight="1" x14ac:dyDescent="0.2">
      <c r="B23" s="171"/>
      <c r="C23" s="171"/>
      <c r="D23" s="171"/>
      <c r="E23" s="171"/>
      <c r="F23" s="171"/>
      <c r="G23" s="171"/>
      <c r="H23" s="172"/>
      <c r="I23" s="172"/>
      <c r="J23" s="172"/>
      <c r="K23" s="172"/>
      <c r="L23" s="172"/>
    </row>
    <row r="24" spans="1:18" ht="12" customHeight="1" x14ac:dyDescent="0.2">
      <c r="B24" s="175"/>
      <c r="C24" s="175"/>
      <c r="D24" s="175"/>
      <c r="E24" s="175"/>
      <c r="F24" s="175"/>
      <c r="G24" s="175"/>
    </row>
    <row r="25" spans="1:18" ht="12" customHeight="1" x14ac:dyDescent="0.2">
      <c r="B25" s="175"/>
      <c r="C25" s="175"/>
      <c r="D25" s="175"/>
      <c r="E25" s="175"/>
      <c r="F25" s="175"/>
      <c r="G25" s="175"/>
    </row>
    <row r="26" spans="1:18" ht="12" customHeight="1" x14ac:dyDescent="0.2">
      <c r="B26" s="175"/>
      <c r="C26" s="175"/>
      <c r="D26" s="175"/>
      <c r="E26" s="175"/>
      <c r="F26" s="175"/>
      <c r="G26" s="175"/>
      <c r="M26" s="173" t="s">
        <v>166</v>
      </c>
      <c r="O26" s="343"/>
    </row>
    <row r="27" spans="1:18" ht="38.25" x14ac:dyDescent="0.2">
      <c r="B27" s="175"/>
      <c r="C27" s="175"/>
      <c r="D27" s="175"/>
      <c r="E27" s="175"/>
      <c r="F27" s="175"/>
      <c r="G27" s="175"/>
      <c r="K27" s="206"/>
      <c r="M27" s="383" t="s">
        <v>147</v>
      </c>
      <c r="N27" s="384" t="s">
        <v>137</v>
      </c>
      <c r="O27" s="385" t="s">
        <v>138</v>
      </c>
      <c r="R27" s="385" t="s">
        <v>139</v>
      </c>
    </row>
    <row r="28" spans="1:18" ht="51" x14ac:dyDescent="0.2">
      <c r="K28" s="206"/>
      <c r="M28" s="386" t="s">
        <v>140</v>
      </c>
      <c r="N28" s="387" t="s">
        <v>141</v>
      </c>
      <c r="O28" s="388" t="s">
        <v>142</v>
      </c>
      <c r="R28" s="388" t="s">
        <v>167</v>
      </c>
    </row>
    <row r="29" spans="1:18" ht="58.15" customHeight="1" x14ac:dyDescent="0.2">
      <c r="K29" s="206"/>
      <c r="M29" s="386" t="s">
        <v>143</v>
      </c>
      <c r="N29" s="451" t="s">
        <v>149</v>
      </c>
      <c r="O29" s="444" t="s">
        <v>144</v>
      </c>
      <c r="R29" s="388" t="s">
        <v>168</v>
      </c>
    </row>
    <row r="30" spans="1:18" ht="58.15" customHeight="1" x14ac:dyDescent="0.2">
      <c r="K30" s="206"/>
      <c r="M30" s="386" t="s">
        <v>145</v>
      </c>
      <c r="N30" s="452"/>
      <c r="O30" s="445"/>
      <c r="R30" s="388" t="s">
        <v>169</v>
      </c>
    </row>
    <row r="31" spans="1:18" ht="89.25" x14ac:dyDescent="0.2">
      <c r="K31" s="206"/>
      <c r="M31" s="386" t="s">
        <v>146</v>
      </c>
      <c r="N31" s="387" t="s">
        <v>148</v>
      </c>
      <c r="O31" s="446"/>
      <c r="R31" s="388" t="s">
        <v>170</v>
      </c>
    </row>
    <row r="32" spans="1:18" ht="15" customHeight="1" x14ac:dyDescent="0.2">
      <c r="M32" s="162"/>
      <c r="N32" s="162"/>
      <c r="O32" s="382"/>
    </row>
    <row r="33" spans="1:14" ht="15" customHeight="1" x14ac:dyDescent="0.2">
      <c r="M33" s="162"/>
      <c r="N33" s="162"/>
    </row>
    <row r="34" spans="1:14" ht="19.899999999999999" customHeight="1" x14ac:dyDescent="0.2">
      <c r="M34" s="162"/>
      <c r="N34" s="162"/>
    </row>
    <row r="35" spans="1:14" s="176" customFormat="1" ht="19.899999999999999" customHeight="1" x14ac:dyDescent="0.2">
      <c r="A35" s="188"/>
      <c r="B35" s="162"/>
      <c r="C35" s="162"/>
      <c r="D35" s="162"/>
      <c r="E35" s="162"/>
      <c r="F35" s="162"/>
      <c r="G35" s="162"/>
      <c r="H35" s="173"/>
      <c r="I35" s="173"/>
      <c r="J35" s="173"/>
      <c r="K35" s="173"/>
      <c r="L35" s="173"/>
    </row>
    <row r="36" spans="1:14" ht="19.899999999999999" customHeight="1" x14ac:dyDescent="0.2">
      <c r="M36" s="162"/>
      <c r="N36" s="162"/>
    </row>
    <row r="37" spans="1:14" ht="19.899999999999999" customHeight="1" x14ac:dyDescent="0.2"/>
    <row r="38" spans="1:14" ht="19.899999999999999" customHeight="1" x14ac:dyDescent="0.2"/>
    <row r="39" spans="1:14" ht="19.899999999999999" customHeight="1" x14ac:dyDescent="0.2"/>
    <row r="40" spans="1:14" ht="19.899999999999999" customHeight="1" x14ac:dyDescent="0.2"/>
    <row r="41" spans="1:14" ht="19.899999999999999" customHeight="1" x14ac:dyDescent="0.2"/>
    <row r="57" ht="13.15" customHeight="1" x14ac:dyDescent="0.2"/>
    <row r="73" ht="13.15" customHeight="1" x14ac:dyDescent="0.2"/>
    <row r="89" ht="13.15" customHeight="1" x14ac:dyDescent="0.2"/>
    <row r="105" ht="13.15" customHeight="1" x14ac:dyDescent="0.2"/>
    <row r="121" ht="13.15" customHeight="1" x14ac:dyDescent="0.2"/>
    <row r="137" ht="13.15" customHeight="1" x14ac:dyDescent="0.2"/>
  </sheetData>
  <sheetProtection algorithmName="SHA-512" hashValue="DNkYhOTK8svvjbohlWbXL2QezAAlw2tl2dX26svZCE6MvrGXN6onQEfYKFwaUo9E13c+CvTqv83ptNqbAoNCHw==" saltValue="FSb7BhFaG6PgSVRWCds11g==" spinCount="100000" sheet="1" objects="1" scenarios="1" formatColumns="0" formatRows="0"/>
  <dataConsolidate/>
  <mergeCells count="22">
    <mergeCell ref="P7:Q8"/>
    <mergeCell ref="P6:Q6"/>
    <mergeCell ref="I22:J22"/>
    <mergeCell ref="M22:N22"/>
    <mergeCell ref="B5:N5"/>
    <mergeCell ref="M7:M8"/>
    <mergeCell ref="I7:I8"/>
    <mergeCell ref="J7:J8"/>
    <mergeCell ref="B6:G6"/>
    <mergeCell ref="I6:K6"/>
    <mergeCell ref="B7:B8"/>
    <mergeCell ref="N7:N8"/>
    <mergeCell ref="K7:K8"/>
    <mergeCell ref="E7:E8"/>
    <mergeCell ref="G7:G8"/>
    <mergeCell ref="M6:O6"/>
    <mergeCell ref="F7:F8"/>
    <mergeCell ref="O29:O31"/>
    <mergeCell ref="C7:C8"/>
    <mergeCell ref="D7:D8"/>
    <mergeCell ref="O7:O8"/>
    <mergeCell ref="N29:N30"/>
  </mergeCells>
  <phoneticPr fontId="5" type="noConversion"/>
  <dataValidations count="3">
    <dataValidation type="list" allowBlank="1" showInputMessage="1" showErrorMessage="1" sqref="N9:N21" xr:uid="{00000000-0002-0000-0300-000000000000}">
      <formula1>"Yes, No"</formula1>
    </dataValidation>
    <dataValidation type="list" allowBlank="1" showInputMessage="1" showErrorMessage="1" sqref="M9:M21" xr:uid="{00000000-0002-0000-0300-000001000000}">
      <formula1>"LCA impact reduction action plan, Third party verified impact reductions in GWP, Third party verified impact reductions with minimum 10% reduction in GWP impact, Third party impact reductions with min. 20% reduction in GWP &amp; 5% in two other cat."</formula1>
    </dataValidation>
    <dataValidation type="list" allowBlank="1" showInputMessage="1" showErrorMessage="1" sqref="J9:J21" xr:uid="{00000000-0002-0000-0300-000002000000}">
      <formula1>"Product-specific LCA, Industry-wide/generic EPD, Product-specific Type III Internal EPD, Product Specific Type III External EPD"</formula1>
    </dataValidation>
  </dataValidations>
  <pageMargins left="1" right="0.75" top="1" bottom="0.75" header="0.5" footer="0.5"/>
  <pageSetup orientation="portrait"/>
  <headerFooter alignWithMargins="0">
    <oddFooter>&amp;LU S Green Building Council&amp;C&amp;"Arial,Bold"&amp;A&amp;RLEED&amp;XTM&amp;X Material Tracker</oddFooter>
  </headerFooter>
  <legacyDrawing r:id="rId1"/>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3">
    <outlinePr summaryBelow="0" summaryRight="0"/>
  </sheetPr>
  <dimension ref="A1:AF121"/>
  <sheetViews>
    <sheetView showGridLines="0" topLeftCell="D1" zoomScaleNormal="100" zoomScaleSheetLayoutView="100" zoomScalePageLayoutView="90" workbookViewId="0">
      <selection activeCell="T22" sqref="T22"/>
    </sheetView>
  </sheetViews>
  <sheetFormatPr defaultColWidth="9.140625" defaultRowHeight="11.25" x14ac:dyDescent="0.2"/>
  <cols>
    <col min="1" max="1" width="2.7109375" style="189" customWidth="1"/>
    <col min="2" max="5" width="18.7109375" style="65" customWidth="1"/>
    <col min="6" max="6" width="16.140625" style="65" customWidth="1"/>
    <col min="7" max="7" width="18.7109375" style="65" customWidth="1"/>
    <col min="8" max="8" width="14.7109375" style="65" customWidth="1"/>
    <col min="9" max="9" width="1.28515625" style="65" customWidth="1"/>
    <col min="10" max="10" width="24.7109375" style="65" hidden="1" customWidth="1"/>
    <col min="11" max="11" width="14.7109375" style="65" hidden="1" customWidth="1"/>
    <col min="12" max="12" width="3" style="65" hidden="1" customWidth="1"/>
    <col min="13" max="13" width="24.7109375" style="65" customWidth="1"/>
    <col min="14" max="15" width="14.7109375" style="65" customWidth="1"/>
    <col min="16" max="16" width="16.42578125" style="65" customWidth="1"/>
    <col min="17" max="18" width="14.7109375" style="65" hidden="1" customWidth="1"/>
    <col min="19" max="25" width="14.7109375" style="65" customWidth="1"/>
    <col min="26" max="26" width="2.7109375" style="65" customWidth="1"/>
    <col min="27" max="29" width="14.7109375" style="65" customWidth="1"/>
    <col min="30" max="30" width="11.7109375" style="65" customWidth="1"/>
    <col min="31" max="31" width="7.42578125" style="65" hidden="1" customWidth="1"/>
    <col min="32" max="32" width="20.7109375" style="65" hidden="1" customWidth="1"/>
    <col min="33" max="16384" width="9.140625" style="65"/>
  </cols>
  <sheetData>
    <row r="1" spans="1:32" s="48" customFormat="1" ht="15" customHeight="1" x14ac:dyDescent="0.2">
      <c r="A1" s="182"/>
      <c r="B1" s="47"/>
      <c r="C1" s="47"/>
      <c r="D1" s="47"/>
      <c r="E1" s="47"/>
      <c r="F1" s="47"/>
      <c r="G1" s="47"/>
      <c r="H1" s="46"/>
      <c r="I1" s="46"/>
      <c r="J1" s="46"/>
      <c r="K1" s="46"/>
      <c r="L1" s="46"/>
      <c r="M1" s="46"/>
      <c r="N1" s="46"/>
      <c r="O1" s="46"/>
      <c r="P1" s="46"/>
      <c r="Q1" s="46"/>
      <c r="R1" s="46"/>
      <c r="S1" s="46"/>
      <c r="T1" s="46"/>
      <c r="U1" s="46"/>
      <c r="V1" s="46"/>
      <c r="W1" s="46"/>
      <c r="X1" s="46"/>
      <c r="Y1" s="46"/>
      <c r="Z1" s="46"/>
      <c r="AA1" s="46"/>
      <c r="AB1" s="46"/>
      <c r="AC1" s="46"/>
    </row>
    <row r="2" spans="1:32" s="48" customFormat="1" ht="21" customHeight="1" x14ac:dyDescent="0.2">
      <c r="A2" s="182"/>
      <c r="B2" s="269" t="s">
        <v>59</v>
      </c>
      <c r="C2" s="269"/>
      <c r="D2" s="269"/>
      <c r="E2" s="269"/>
      <c r="F2" s="269"/>
      <c r="G2" s="269"/>
      <c r="H2" s="269"/>
      <c r="I2" s="269"/>
      <c r="J2" s="269"/>
      <c r="K2" s="269"/>
      <c r="L2" s="269"/>
      <c r="M2" s="269"/>
      <c r="N2" s="269"/>
      <c r="O2" s="269"/>
      <c r="P2" s="269"/>
      <c r="Q2" s="269"/>
      <c r="R2" s="269"/>
      <c r="S2" s="269"/>
      <c r="T2" s="269"/>
      <c r="U2" s="269"/>
      <c r="V2" s="269"/>
      <c r="W2" s="269"/>
      <c r="X2" s="269"/>
      <c r="Y2" s="269"/>
      <c r="Z2" s="269"/>
      <c r="AA2" s="269"/>
      <c r="AB2" s="269"/>
      <c r="AC2" s="269"/>
    </row>
    <row r="3" spans="1:32" s="48" customFormat="1" ht="15" customHeight="1" x14ac:dyDescent="0.2">
      <c r="A3" s="182"/>
      <c r="B3" s="46"/>
      <c r="C3" s="46"/>
      <c r="D3" s="46"/>
      <c r="E3" s="46"/>
      <c r="F3" s="46"/>
      <c r="G3" s="46"/>
      <c r="H3" s="46"/>
      <c r="I3" s="46"/>
      <c r="J3" s="46"/>
      <c r="K3" s="46"/>
      <c r="L3" s="46"/>
      <c r="M3" s="46"/>
      <c r="N3" s="46"/>
      <c r="O3" s="46"/>
      <c r="P3" s="46"/>
      <c r="Q3" s="46"/>
      <c r="R3" s="46"/>
      <c r="S3" s="46"/>
      <c r="T3" s="46"/>
      <c r="U3" s="46"/>
      <c r="V3" s="46"/>
      <c r="W3" s="46"/>
      <c r="X3" s="46"/>
      <c r="Y3" s="46"/>
      <c r="Z3" s="46"/>
      <c r="AA3" s="46"/>
      <c r="AB3" s="46"/>
      <c r="AC3" s="46"/>
    </row>
    <row r="4" spans="1:32" s="49" customFormat="1" ht="21" customHeight="1" x14ac:dyDescent="0.2">
      <c r="A4" s="183"/>
      <c r="H4" s="52"/>
      <c r="I4" s="52"/>
      <c r="J4" s="63"/>
      <c r="K4" s="63"/>
      <c r="L4" s="52"/>
    </row>
    <row r="5" spans="1:32" s="49" customFormat="1" ht="23.25" customHeight="1" x14ac:dyDescent="0.2">
      <c r="A5" s="183"/>
      <c r="B5" s="90" t="s">
        <v>58</v>
      </c>
      <c r="C5" s="90"/>
      <c r="D5" s="90"/>
      <c r="E5" s="89"/>
      <c r="F5" s="89"/>
      <c r="G5" s="89"/>
      <c r="H5" s="90"/>
      <c r="I5" s="90"/>
      <c r="J5" s="90"/>
      <c r="K5" s="90"/>
      <c r="L5" s="75"/>
      <c r="P5" s="75"/>
      <c r="Q5" s="75"/>
      <c r="R5" s="75"/>
      <c r="S5" s="75"/>
      <c r="T5" s="77"/>
      <c r="U5" s="77"/>
      <c r="V5" s="77"/>
      <c r="AA5" s="183"/>
    </row>
    <row r="6" spans="1:32" ht="42.75" customHeight="1" x14ac:dyDescent="0.2">
      <c r="B6" s="495" t="s">
        <v>19</v>
      </c>
      <c r="C6" s="496"/>
      <c r="D6" s="496"/>
      <c r="E6" s="496"/>
      <c r="F6" s="496"/>
      <c r="G6" s="496"/>
      <c r="H6" s="497"/>
      <c r="I6" s="81"/>
      <c r="J6" s="487" t="s">
        <v>22</v>
      </c>
      <c r="K6" s="488"/>
      <c r="L6" s="81"/>
      <c r="M6" s="509" t="s">
        <v>59</v>
      </c>
      <c r="N6" s="510"/>
      <c r="O6" s="510"/>
      <c r="P6" s="510"/>
      <c r="Q6" s="510"/>
      <c r="R6" s="510"/>
      <c r="S6" s="510"/>
      <c r="T6" s="510"/>
      <c r="U6" s="510"/>
      <c r="V6" s="510"/>
      <c r="W6" s="510"/>
      <c r="X6" s="510"/>
      <c r="Y6" s="510"/>
      <c r="Z6" s="510"/>
      <c r="AA6" s="510"/>
      <c r="AB6" s="510"/>
      <c r="AC6" s="511"/>
    </row>
    <row r="7" spans="1:32" ht="50.25" customHeight="1" x14ac:dyDescent="0.2">
      <c r="B7" s="498" t="s">
        <v>54</v>
      </c>
      <c r="C7" s="503" t="s">
        <v>102</v>
      </c>
      <c r="D7" s="503" t="s">
        <v>55</v>
      </c>
      <c r="E7" s="502" t="s">
        <v>52</v>
      </c>
      <c r="F7" s="505" t="s">
        <v>136</v>
      </c>
      <c r="G7" s="494" t="s">
        <v>53</v>
      </c>
      <c r="H7" s="499" t="s">
        <v>62</v>
      </c>
      <c r="I7" s="78"/>
      <c r="J7" s="489" t="s">
        <v>10</v>
      </c>
      <c r="K7" s="500" t="s">
        <v>31</v>
      </c>
      <c r="L7" s="78"/>
      <c r="M7" s="524" t="s">
        <v>20</v>
      </c>
      <c r="N7" s="525"/>
      <c r="O7" s="507" t="s">
        <v>100</v>
      </c>
      <c r="P7" s="508"/>
      <c r="Q7" s="526" t="s">
        <v>98</v>
      </c>
      <c r="R7" s="527"/>
      <c r="S7" s="507" t="s">
        <v>3</v>
      </c>
      <c r="T7" s="508"/>
      <c r="U7" s="507" t="s">
        <v>2</v>
      </c>
      <c r="V7" s="508"/>
      <c r="W7" s="522" t="s">
        <v>0</v>
      </c>
      <c r="X7" s="523"/>
      <c r="Y7" s="523"/>
      <c r="Z7" s="87"/>
      <c r="AA7" s="516" t="s">
        <v>88</v>
      </c>
      <c r="AB7" s="518" t="s">
        <v>64</v>
      </c>
      <c r="AC7" s="514" t="s">
        <v>75</v>
      </c>
    </row>
    <row r="8" spans="1:32" s="68" customFormat="1" ht="70.900000000000006" customHeight="1" x14ac:dyDescent="0.2">
      <c r="A8" s="189"/>
      <c r="B8" s="475"/>
      <c r="C8" s="504"/>
      <c r="D8" s="504"/>
      <c r="E8" s="481"/>
      <c r="F8" s="506"/>
      <c r="G8" s="483"/>
      <c r="H8" s="479"/>
      <c r="I8" s="78"/>
      <c r="J8" s="490"/>
      <c r="K8" s="501"/>
      <c r="L8" s="78"/>
      <c r="M8" s="82" t="s">
        <v>5</v>
      </c>
      <c r="N8" s="83" t="s">
        <v>63</v>
      </c>
      <c r="O8" s="268" t="s">
        <v>96</v>
      </c>
      <c r="P8" s="268" t="s">
        <v>63</v>
      </c>
      <c r="Q8" s="401" t="s">
        <v>96</v>
      </c>
      <c r="R8" s="401" t="s">
        <v>63</v>
      </c>
      <c r="S8" s="268" t="s">
        <v>103</v>
      </c>
      <c r="T8" s="268" t="s">
        <v>63</v>
      </c>
      <c r="U8" s="268" t="s">
        <v>97</v>
      </c>
      <c r="V8" s="79" t="s">
        <v>63</v>
      </c>
      <c r="W8" s="84" t="s">
        <v>11</v>
      </c>
      <c r="X8" s="85" t="s">
        <v>12</v>
      </c>
      <c r="Y8" s="86" t="s">
        <v>63</v>
      </c>
      <c r="Z8" s="87"/>
      <c r="AA8" s="517"/>
      <c r="AB8" s="519"/>
      <c r="AC8" s="515"/>
      <c r="AD8" s="212"/>
      <c r="AE8" s="358" t="s">
        <v>107</v>
      </c>
      <c r="AF8" s="357" t="s">
        <v>108</v>
      </c>
    </row>
    <row r="9" spans="1:32" ht="15" customHeight="1" x14ac:dyDescent="0.2">
      <c r="A9" s="76">
        <f>IF(H9&gt;=0,0,1)</f>
        <v>0</v>
      </c>
      <c r="B9" s="318" t="str">
        <f>IF(ISBLANK(Materials!B9),"",Materials!B9)</f>
        <v/>
      </c>
      <c r="C9" s="308" t="str">
        <f>IF(ISBLANK(Materials!C9),"",Materials!C9)</f>
        <v/>
      </c>
      <c r="D9" s="308" t="str">
        <f>IF(ISBLANK(Materials!D9),"",Materials!D9)</f>
        <v/>
      </c>
      <c r="E9" s="308" t="str">
        <f>IF(ISBLANK(Materials!E9),"",Materials!E9)</f>
        <v/>
      </c>
      <c r="F9" s="238"/>
      <c r="G9" s="319" t="str">
        <f>IF(ISBLANK(Materials!F9),"",Materials!F9)</f>
        <v/>
      </c>
      <c r="H9" s="281" t="str">
        <f>IF(ISBLANK(Materials!G9),"",Materials!G9)</f>
        <v/>
      </c>
      <c r="I9" s="202"/>
      <c r="J9" s="375" t="s">
        <v>56</v>
      </c>
      <c r="K9" s="207">
        <f>IF(J9="Manufacturer Declared",0.5,IF(J9="Third Party Verified",1,""))</f>
        <v>1</v>
      </c>
      <c r="L9" s="80"/>
      <c r="M9" s="225"/>
      <c r="N9" s="271">
        <f>IF(M9&gt;0,(H9*0.5),0)</f>
        <v>0</v>
      </c>
      <c r="O9" s="362"/>
      <c r="P9" s="275">
        <f>IFERROR(O9*H9,0)*0.5</f>
        <v>0</v>
      </c>
      <c r="Q9" s="402"/>
      <c r="R9" s="403">
        <f>IFERROR(Q9*H9,0)</f>
        <v>0</v>
      </c>
      <c r="S9" s="362"/>
      <c r="T9" s="271">
        <f>IFERROR(S9*H9,0)</f>
        <v>0</v>
      </c>
      <c r="U9" s="367"/>
      <c r="V9" s="303">
        <f t="shared" ref="V9:V21" si="0">IFERROR(U9*H9,0)*2</f>
        <v>0</v>
      </c>
      <c r="W9" s="263"/>
      <c r="X9" s="264"/>
      <c r="Y9" s="258">
        <f t="shared" ref="Y9:Y21" si="1">IFERROR((W9*H9)+((X9*H9)/2),0)</f>
        <v>0</v>
      </c>
      <c r="Z9" s="88"/>
      <c r="AA9" s="197"/>
      <c r="AB9" s="260">
        <f>SUM(N9,P9,R9,T9,V9,Y9)</f>
        <v>0</v>
      </c>
      <c r="AC9" s="261">
        <f>IFERROR((IF(AE9&lt;=AF9,AE9,IF(AE9&gt;AF9,AF9))),0)</f>
        <v>0</v>
      </c>
      <c r="AD9" s="355"/>
      <c r="AE9" s="220">
        <f>IF(AA9="Yes",AB9*2,AB9)</f>
        <v>0</v>
      </c>
      <c r="AF9" s="356" t="e">
        <f>H9*2</f>
        <v>#VALUE!</v>
      </c>
    </row>
    <row r="10" spans="1:32" ht="15" customHeight="1" x14ac:dyDescent="0.2">
      <c r="A10" s="76">
        <f t="shared" ref="A10:A14" si="2">IF(H10&gt;=0,0,1)</f>
        <v>0</v>
      </c>
      <c r="B10" s="320" t="str">
        <f>IF(ISBLANK(Materials!B10),"",Materials!B10)</f>
        <v/>
      </c>
      <c r="C10" s="309" t="str">
        <f>IF(ISBLANK(Materials!C10),"",Materials!C10)</f>
        <v/>
      </c>
      <c r="D10" s="309" t="str">
        <f>IF(ISBLANK(Materials!D10),"",Materials!D10)</f>
        <v/>
      </c>
      <c r="E10" s="321" t="str">
        <f>IF(ISBLANK(Materials!E10),"",Materials!E10)</f>
        <v/>
      </c>
      <c r="F10" s="242"/>
      <c r="G10" s="322" t="str">
        <f>IF(ISBLANK(Materials!F10),"",Materials!F10)</f>
        <v/>
      </c>
      <c r="H10" s="299" t="str">
        <f>IF(ISBLANK(Materials!G10),"",Materials!G10)</f>
        <v/>
      </c>
      <c r="I10" s="202"/>
      <c r="J10" s="376"/>
      <c r="K10" s="208" t="str">
        <f t="shared" ref="K10:K14" si="3">IF(J10="Manufacturer Declared",0.5,IF(J10="Third Party Verified",1,""))</f>
        <v/>
      </c>
      <c r="L10" s="80"/>
      <c r="M10" s="302"/>
      <c r="N10" s="303">
        <f t="shared" ref="N10:N21" si="4">IF(M10&gt;0,(H10*0.5),0)</f>
        <v>0</v>
      </c>
      <c r="O10" s="363"/>
      <c r="P10" s="304">
        <f>IFERROR(O10*H10,0)*0.5</f>
        <v>0</v>
      </c>
      <c r="Q10" s="404"/>
      <c r="R10" s="405">
        <f t="shared" ref="R10:R21" si="5">IFERROR(Q10*H10,0)</f>
        <v>0</v>
      </c>
      <c r="S10" s="365"/>
      <c r="T10" s="303">
        <f t="shared" ref="T10:T21" si="6">IFERROR(S10*H10,0)</f>
        <v>0</v>
      </c>
      <c r="U10" s="368"/>
      <c r="V10" s="303">
        <f t="shared" si="0"/>
        <v>0</v>
      </c>
      <c r="W10" s="305"/>
      <c r="X10" s="306"/>
      <c r="Y10" s="307">
        <f t="shared" si="1"/>
        <v>0</v>
      </c>
      <c r="Z10" s="88"/>
      <c r="AA10" s="198"/>
      <c r="AB10" s="333">
        <f t="shared" ref="AB10:AB21" si="7">SUM(N10,P10,R10,T10,V10,Y10)</f>
        <v>0</v>
      </c>
      <c r="AC10" s="261">
        <f t="shared" ref="AC10:AC21" si="8">IFERROR((IF(AE10&lt;=AF10,AE10,IF(AE10&gt;AF10,AF10))),0)</f>
        <v>0</v>
      </c>
      <c r="AE10" s="220">
        <f t="shared" ref="AE10:AE21" si="9">IF(AA10="Yes",AB10*2,AB10)</f>
        <v>0</v>
      </c>
      <c r="AF10" s="356" t="e">
        <f t="shared" ref="AF10:AF21" si="10">H10*2</f>
        <v>#VALUE!</v>
      </c>
    </row>
    <row r="11" spans="1:32" ht="15" customHeight="1" x14ac:dyDescent="0.2">
      <c r="A11" s="76">
        <f t="shared" si="2"/>
        <v>0</v>
      </c>
      <c r="B11" s="320" t="str">
        <f>IF(ISBLANK(Materials!B11),"",Materials!B11)</f>
        <v/>
      </c>
      <c r="C11" s="309" t="str">
        <f>IF(ISBLANK(Materials!C11),"",Materials!C11)</f>
        <v/>
      </c>
      <c r="D11" s="309" t="str">
        <f>IF(ISBLANK(Materials!D11),"",Materials!D11)</f>
        <v/>
      </c>
      <c r="E11" s="321" t="str">
        <f>IF(ISBLANK(Materials!E11),"",Materials!E11)</f>
        <v/>
      </c>
      <c r="F11" s="242"/>
      <c r="G11" s="322" t="str">
        <f>IF(ISBLANK(Materials!F11),"",Materials!F11)</f>
        <v/>
      </c>
      <c r="H11" s="299" t="str">
        <f>IF(ISBLANK(Materials!G11),"",Materials!G11)</f>
        <v/>
      </c>
      <c r="I11" s="202"/>
      <c r="J11" s="376"/>
      <c r="K11" s="208" t="str">
        <f t="shared" si="3"/>
        <v/>
      </c>
      <c r="L11" s="80"/>
      <c r="M11" s="302"/>
      <c r="N11" s="303">
        <f t="shared" si="4"/>
        <v>0</v>
      </c>
      <c r="O11" s="363"/>
      <c r="P11" s="304">
        <f t="shared" ref="P11:P17" si="11">IFERROR(O11*H11,0)*0.5</f>
        <v>0</v>
      </c>
      <c r="Q11" s="404"/>
      <c r="R11" s="405">
        <f t="shared" si="5"/>
        <v>0</v>
      </c>
      <c r="S11" s="365"/>
      <c r="T11" s="303">
        <f t="shared" si="6"/>
        <v>0</v>
      </c>
      <c r="U11" s="368"/>
      <c r="V11" s="303">
        <f t="shared" si="0"/>
        <v>0</v>
      </c>
      <c r="W11" s="305"/>
      <c r="X11" s="306"/>
      <c r="Y11" s="307">
        <f t="shared" si="1"/>
        <v>0</v>
      </c>
      <c r="Z11" s="88"/>
      <c r="AA11" s="198"/>
      <c r="AB11" s="333">
        <f t="shared" si="7"/>
        <v>0</v>
      </c>
      <c r="AC11" s="261">
        <f t="shared" si="8"/>
        <v>0</v>
      </c>
      <c r="AE11" s="220">
        <f t="shared" si="9"/>
        <v>0</v>
      </c>
      <c r="AF11" s="356" t="e">
        <f t="shared" si="10"/>
        <v>#VALUE!</v>
      </c>
    </row>
    <row r="12" spans="1:32" ht="15" customHeight="1" x14ac:dyDescent="0.2">
      <c r="A12" s="76">
        <f t="shared" si="2"/>
        <v>0</v>
      </c>
      <c r="B12" s="320" t="str">
        <f>IF(ISBLANK(Materials!B12),"",Materials!B12)</f>
        <v/>
      </c>
      <c r="C12" s="309" t="str">
        <f>IF(ISBLANK(Materials!C12),"",Materials!C12)</f>
        <v/>
      </c>
      <c r="D12" s="309" t="str">
        <f>IF(ISBLANK(Materials!D12),"",Materials!D12)</f>
        <v/>
      </c>
      <c r="E12" s="321" t="str">
        <f>IF(ISBLANK(Materials!E12),"",Materials!E12)</f>
        <v/>
      </c>
      <c r="F12" s="242"/>
      <c r="G12" s="322" t="str">
        <f>IF(ISBLANK(Materials!F12),"",Materials!F12)</f>
        <v/>
      </c>
      <c r="H12" s="299" t="str">
        <f>IF(ISBLANK(Materials!G12),"",Materials!G12)</f>
        <v/>
      </c>
      <c r="I12" s="202"/>
      <c r="J12" s="376"/>
      <c r="K12" s="208" t="str">
        <f t="shared" ref="K12:K13" si="12">IF(J12="Manufacturer Declared",0.5,IF(J12="Third Party Verified",1,""))</f>
        <v/>
      </c>
      <c r="L12" s="80"/>
      <c r="M12" s="302"/>
      <c r="N12" s="303">
        <f t="shared" si="4"/>
        <v>0</v>
      </c>
      <c r="O12" s="363"/>
      <c r="P12" s="304">
        <f t="shared" si="11"/>
        <v>0</v>
      </c>
      <c r="Q12" s="404"/>
      <c r="R12" s="405">
        <f t="shared" si="5"/>
        <v>0</v>
      </c>
      <c r="S12" s="365"/>
      <c r="T12" s="303">
        <f t="shared" si="6"/>
        <v>0</v>
      </c>
      <c r="U12" s="368"/>
      <c r="V12" s="303">
        <f t="shared" si="0"/>
        <v>0</v>
      </c>
      <c r="W12" s="305"/>
      <c r="X12" s="306"/>
      <c r="Y12" s="307">
        <f t="shared" si="1"/>
        <v>0</v>
      </c>
      <c r="Z12" s="88"/>
      <c r="AA12" s="198"/>
      <c r="AB12" s="333">
        <f t="shared" si="7"/>
        <v>0</v>
      </c>
      <c r="AC12" s="261">
        <f t="shared" si="8"/>
        <v>0</v>
      </c>
      <c r="AE12" s="220">
        <f t="shared" si="9"/>
        <v>0</v>
      </c>
      <c r="AF12" s="356" t="e">
        <f t="shared" si="10"/>
        <v>#VALUE!</v>
      </c>
    </row>
    <row r="13" spans="1:32" ht="15" customHeight="1" x14ac:dyDescent="0.2">
      <c r="A13" s="76">
        <f t="shared" si="2"/>
        <v>0</v>
      </c>
      <c r="B13" s="320" t="str">
        <f>IF(ISBLANK(Materials!B13),"",Materials!B13)</f>
        <v/>
      </c>
      <c r="C13" s="309" t="str">
        <f>IF(ISBLANK(Materials!C13),"",Materials!C13)</f>
        <v/>
      </c>
      <c r="D13" s="309" t="str">
        <f>IF(ISBLANK(Materials!D13),"",Materials!D13)</f>
        <v/>
      </c>
      <c r="E13" s="321" t="str">
        <f>IF(ISBLANK(Materials!E13),"",Materials!E13)</f>
        <v/>
      </c>
      <c r="F13" s="242"/>
      <c r="G13" s="322" t="str">
        <f>IF(ISBLANK(Materials!F13),"",Materials!F13)</f>
        <v/>
      </c>
      <c r="H13" s="299" t="str">
        <f>IF(ISBLANK(Materials!G13),"",Materials!G13)</f>
        <v/>
      </c>
      <c r="I13" s="202"/>
      <c r="J13" s="376"/>
      <c r="K13" s="208" t="str">
        <f t="shared" si="12"/>
        <v/>
      </c>
      <c r="L13" s="80"/>
      <c r="M13" s="302"/>
      <c r="N13" s="303">
        <f t="shared" si="4"/>
        <v>0</v>
      </c>
      <c r="O13" s="363"/>
      <c r="P13" s="304">
        <f t="shared" si="11"/>
        <v>0</v>
      </c>
      <c r="Q13" s="404"/>
      <c r="R13" s="405">
        <f t="shared" si="5"/>
        <v>0</v>
      </c>
      <c r="S13" s="365"/>
      <c r="T13" s="303">
        <f t="shared" si="6"/>
        <v>0</v>
      </c>
      <c r="U13" s="368"/>
      <c r="V13" s="303">
        <f t="shared" si="0"/>
        <v>0</v>
      </c>
      <c r="W13" s="305"/>
      <c r="X13" s="306"/>
      <c r="Y13" s="307">
        <f t="shared" si="1"/>
        <v>0</v>
      </c>
      <c r="Z13" s="88"/>
      <c r="AA13" s="198"/>
      <c r="AB13" s="333">
        <f t="shared" si="7"/>
        <v>0</v>
      </c>
      <c r="AC13" s="261">
        <f t="shared" si="8"/>
        <v>0</v>
      </c>
      <c r="AE13" s="220">
        <f t="shared" si="9"/>
        <v>0</v>
      </c>
      <c r="AF13" s="356" t="e">
        <f t="shared" si="10"/>
        <v>#VALUE!</v>
      </c>
    </row>
    <row r="14" spans="1:32" ht="15" customHeight="1" x14ac:dyDescent="0.2">
      <c r="A14" s="76">
        <f t="shared" si="2"/>
        <v>0</v>
      </c>
      <c r="B14" s="320" t="str">
        <f>IF(ISBLANK(Materials!B14),"",Materials!B14)</f>
        <v/>
      </c>
      <c r="C14" s="309" t="str">
        <f>IF(ISBLANK(Materials!C14),"",Materials!C14)</f>
        <v/>
      </c>
      <c r="D14" s="309" t="str">
        <f>IF(ISBLANK(Materials!D14),"",Materials!D14)</f>
        <v/>
      </c>
      <c r="E14" s="321" t="str">
        <f>IF(ISBLANK(Materials!E14),"",Materials!E14)</f>
        <v/>
      </c>
      <c r="F14" s="242"/>
      <c r="G14" s="322" t="str">
        <f>IF(ISBLANK(Materials!F14),"",Materials!F14)</f>
        <v/>
      </c>
      <c r="H14" s="299" t="str">
        <f>IF(ISBLANK(Materials!G14),"",Materials!G14)</f>
        <v/>
      </c>
      <c r="I14" s="202"/>
      <c r="J14" s="377"/>
      <c r="K14" s="209" t="str">
        <f t="shared" si="3"/>
        <v/>
      </c>
      <c r="L14" s="80"/>
      <c r="M14" s="302"/>
      <c r="N14" s="303">
        <f t="shared" si="4"/>
        <v>0</v>
      </c>
      <c r="O14" s="363"/>
      <c r="P14" s="304">
        <f t="shared" si="11"/>
        <v>0</v>
      </c>
      <c r="Q14" s="404"/>
      <c r="R14" s="405">
        <f t="shared" si="5"/>
        <v>0</v>
      </c>
      <c r="S14" s="365"/>
      <c r="T14" s="303">
        <f t="shared" si="6"/>
        <v>0</v>
      </c>
      <c r="U14" s="368"/>
      <c r="V14" s="303">
        <f t="shared" si="0"/>
        <v>0</v>
      </c>
      <c r="W14" s="305"/>
      <c r="X14" s="306"/>
      <c r="Y14" s="307">
        <f t="shared" si="1"/>
        <v>0</v>
      </c>
      <c r="Z14" s="88"/>
      <c r="AA14" s="198"/>
      <c r="AB14" s="333">
        <f t="shared" si="7"/>
        <v>0</v>
      </c>
      <c r="AC14" s="261">
        <f t="shared" si="8"/>
        <v>0</v>
      </c>
      <c r="AE14" s="220">
        <f t="shared" si="9"/>
        <v>0</v>
      </c>
      <c r="AF14" s="356" t="e">
        <f t="shared" si="10"/>
        <v>#VALUE!</v>
      </c>
    </row>
    <row r="15" spans="1:32" ht="15" customHeight="1" x14ac:dyDescent="0.2">
      <c r="A15" s="76">
        <f t="shared" ref="A15" si="13">IF(H15&gt;=0,0,1)</f>
        <v>0</v>
      </c>
      <c r="B15" s="320" t="str">
        <f>IF(ISBLANK(Materials!B15),"",Materials!B15)</f>
        <v/>
      </c>
      <c r="C15" s="309" t="str">
        <f>IF(ISBLANK(Materials!C15),"",Materials!C15)</f>
        <v/>
      </c>
      <c r="D15" s="309" t="str">
        <f>IF(ISBLANK(Materials!D15),"",Materials!D15)</f>
        <v/>
      </c>
      <c r="E15" s="321" t="str">
        <f>IF(ISBLANK(Materials!E15),"",Materials!E15)</f>
        <v/>
      </c>
      <c r="F15" s="242"/>
      <c r="G15" s="322" t="str">
        <f>IF(ISBLANK(Materials!F15),"",Materials!F15)</f>
        <v/>
      </c>
      <c r="H15" s="299" t="str">
        <f>IF(ISBLANK(Materials!G15),"",Materials!G15)</f>
        <v/>
      </c>
      <c r="I15" s="202"/>
      <c r="J15" s="377"/>
      <c r="K15" s="209" t="str">
        <f t="shared" ref="K15" si="14">IF(J15="Manufacturer Declared",0.5,IF(J15="Third Party Verified",1,""))</f>
        <v/>
      </c>
      <c r="L15" s="80"/>
      <c r="M15" s="302"/>
      <c r="N15" s="303">
        <f t="shared" si="4"/>
        <v>0</v>
      </c>
      <c r="O15" s="363"/>
      <c r="P15" s="304">
        <f t="shared" si="11"/>
        <v>0</v>
      </c>
      <c r="Q15" s="404"/>
      <c r="R15" s="405">
        <f t="shared" si="5"/>
        <v>0</v>
      </c>
      <c r="S15" s="365"/>
      <c r="T15" s="303">
        <f t="shared" si="6"/>
        <v>0</v>
      </c>
      <c r="U15" s="368"/>
      <c r="V15" s="303">
        <f t="shared" si="0"/>
        <v>0</v>
      </c>
      <c r="W15" s="305"/>
      <c r="X15" s="306"/>
      <c r="Y15" s="307">
        <f t="shared" si="1"/>
        <v>0</v>
      </c>
      <c r="Z15" s="88"/>
      <c r="AA15" s="198"/>
      <c r="AB15" s="333">
        <f t="shared" si="7"/>
        <v>0</v>
      </c>
      <c r="AC15" s="261">
        <f t="shared" si="8"/>
        <v>0</v>
      </c>
      <c r="AE15" s="220">
        <f t="shared" si="9"/>
        <v>0</v>
      </c>
      <c r="AF15" s="356" t="e">
        <f t="shared" si="10"/>
        <v>#VALUE!</v>
      </c>
    </row>
    <row r="16" spans="1:32" ht="15" customHeight="1" x14ac:dyDescent="0.2">
      <c r="A16" s="76">
        <f t="shared" ref="A16" si="15">IF(H16&gt;=0,0,1)</f>
        <v>0</v>
      </c>
      <c r="B16" s="320" t="str">
        <f>IF(ISBLANK(Materials!B16),"",Materials!B16)</f>
        <v/>
      </c>
      <c r="C16" s="309" t="str">
        <f>IF(ISBLANK(Materials!C16),"",Materials!C16)</f>
        <v/>
      </c>
      <c r="D16" s="309" t="str">
        <f>IF(ISBLANK(Materials!D16),"",Materials!D16)</f>
        <v/>
      </c>
      <c r="E16" s="321" t="str">
        <f>IF(ISBLANK(Materials!E16),"",Materials!E16)</f>
        <v/>
      </c>
      <c r="F16" s="242"/>
      <c r="G16" s="322" t="str">
        <f>IF(ISBLANK(Materials!F16),"",Materials!F16)</f>
        <v/>
      </c>
      <c r="H16" s="299" t="str">
        <f>IF(ISBLANK(Materials!G16),"",Materials!G16)</f>
        <v/>
      </c>
      <c r="I16" s="202"/>
      <c r="J16" s="377"/>
      <c r="K16" s="209" t="str">
        <f t="shared" ref="K16" si="16">IF(J16="Manufacturer Declared",0.5,IF(J16="Third Party Verified",1,""))</f>
        <v/>
      </c>
      <c r="L16" s="80"/>
      <c r="M16" s="302"/>
      <c r="N16" s="303">
        <f t="shared" si="4"/>
        <v>0</v>
      </c>
      <c r="O16" s="363"/>
      <c r="P16" s="304">
        <f t="shared" si="11"/>
        <v>0</v>
      </c>
      <c r="Q16" s="404"/>
      <c r="R16" s="405">
        <f t="shared" si="5"/>
        <v>0</v>
      </c>
      <c r="S16" s="365"/>
      <c r="T16" s="303">
        <f t="shared" si="6"/>
        <v>0</v>
      </c>
      <c r="U16" s="368"/>
      <c r="V16" s="303">
        <f t="shared" si="0"/>
        <v>0</v>
      </c>
      <c r="W16" s="305"/>
      <c r="X16" s="306"/>
      <c r="Y16" s="307">
        <f t="shared" si="1"/>
        <v>0</v>
      </c>
      <c r="Z16" s="88"/>
      <c r="AA16" s="198"/>
      <c r="AB16" s="333">
        <f t="shared" si="7"/>
        <v>0</v>
      </c>
      <c r="AC16" s="261">
        <f t="shared" si="8"/>
        <v>0</v>
      </c>
      <c r="AE16" s="220">
        <f t="shared" si="9"/>
        <v>0</v>
      </c>
      <c r="AF16" s="356" t="e">
        <f t="shared" si="10"/>
        <v>#VALUE!</v>
      </c>
    </row>
    <row r="17" spans="1:32" ht="15" customHeight="1" x14ac:dyDescent="0.2">
      <c r="A17" s="76">
        <f t="shared" ref="A17" si="17">IF(H17&gt;=0,0,1)</f>
        <v>0</v>
      </c>
      <c r="B17" s="320" t="str">
        <f>IF(ISBLANK(Materials!B17),"",Materials!B17)</f>
        <v/>
      </c>
      <c r="C17" s="309" t="str">
        <f>IF(ISBLANK(Materials!C17),"",Materials!C17)</f>
        <v/>
      </c>
      <c r="D17" s="309" t="str">
        <f>IF(ISBLANK(Materials!D17),"",Materials!D17)</f>
        <v/>
      </c>
      <c r="E17" s="321" t="str">
        <f>IF(ISBLANK(Materials!E17),"",Materials!E17)</f>
        <v/>
      </c>
      <c r="F17" s="242"/>
      <c r="G17" s="322" t="str">
        <f>IF(ISBLANK(Materials!F17),"",Materials!F17)</f>
        <v/>
      </c>
      <c r="H17" s="299" t="str">
        <f>IF(ISBLANK(Materials!G17),"",Materials!G17)</f>
        <v/>
      </c>
      <c r="I17" s="202"/>
      <c r="J17" s="377"/>
      <c r="K17" s="209" t="str">
        <f t="shared" ref="K17" si="18">IF(J17="Manufacturer Declared",0.5,IF(J17="Third Party Verified",1,""))</f>
        <v/>
      </c>
      <c r="L17" s="80"/>
      <c r="M17" s="302"/>
      <c r="N17" s="303">
        <f t="shared" si="4"/>
        <v>0</v>
      </c>
      <c r="O17" s="363"/>
      <c r="P17" s="304">
        <f t="shared" si="11"/>
        <v>0</v>
      </c>
      <c r="Q17" s="404"/>
      <c r="R17" s="405">
        <f t="shared" si="5"/>
        <v>0</v>
      </c>
      <c r="S17" s="365"/>
      <c r="T17" s="303">
        <f t="shared" si="6"/>
        <v>0</v>
      </c>
      <c r="U17" s="368"/>
      <c r="V17" s="303">
        <f t="shared" si="0"/>
        <v>0</v>
      </c>
      <c r="W17" s="305"/>
      <c r="X17" s="306"/>
      <c r="Y17" s="307">
        <f t="shared" si="1"/>
        <v>0</v>
      </c>
      <c r="Z17" s="88"/>
      <c r="AA17" s="198"/>
      <c r="AB17" s="333">
        <f t="shared" si="7"/>
        <v>0</v>
      </c>
      <c r="AC17" s="261">
        <f t="shared" si="8"/>
        <v>0</v>
      </c>
      <c r="AE17" s="220">
        <f t="shared" si="9"/>
        <v>0</v>
      </c>
      <c r="AF17" s="356" t="e">
        <f t="shared" si="10"/>
        <v>#VALUE!</v>
      </c>
    </row>
    <row r="18" spans="1:32" ht="15" customHeight="1" x14ac:dyDescent="0.2">
      <c r="A18" s="76">
        <f t="shared" ref="A18:A19" si="19">IF(H18&gt;=0,0,1)</f>
        <v>0</v>
      </c>
      <c r="B18" s="320" t="str">
        <f>IF(ISBLANK(Materials!B18),"",Materials!B18)</f>
        <v/>
      </c>
      <c r="C18" s="309" t="str">
        <f>IF(ISBLANK(Materials!C18),"",Materials!C18)</f>
        <v/>
      </c>
      <c r="D18" s="309" t="str">
        <f>IF(ISBLANK(Materials!D18),"",Materials!D18)</f>
        <v/>
      </c>
      <c r="E18" s="321" t="str">
        <f>IF(ISBLANK(Materials!E18),"",Materials!E18)</f>
        <v/>
      </c>
      <c r="F18" s="242"/>
      <c r="G18" s="322" t="str">
        <f>IF(ISBLANK(Materials!F18),"",Materials!F18)</f>
        <v/>
      </c>
      <c r="H18" s="299" t="str">
        <f>IF(ISBLANK(Materials!G18),"",Materials!G18)</f>
        <v/>
      </c>
      <c r="I18" s="202"/>
      <c r="J18" s="377"/>
      <c r="K18" s="209" t="str">
        <f t="shared" ref="K18:K19" si="20">IF(J18="Manufacturer Declared",0.5,IF(J18="Third Party Verified",1,""))</f>
        <v/>
      </c>
      <c r="L18" s="80"/>
      <c r="M18" s="302"/>
      <c r="N18" s="303">
        <f t="shared" ref="N18:N19" si="21">IF(M18&gt;0,(H18*0.5),0)</f>
        <v>0</v>
      </c>
      <c r="O18" s="363"/>
      <c r="P18" s="304">
        <f t="shared" ref="P18:P19" si="22">IFERROR(O18*H18,0)*0.5</f>
        <v>0</v>
      </c>
      <c r="Q18" s="404"/>
      <c r="R18" s="405">
        <f t="shared" ref="R18:R19" si="23">IFERROR(Q18*H18,0)</f>
        <v>0</v>
      </c>
      <c r="S18" s="365"/>
      <c r="T18" s="303">
        <f t="shared" ref="T18:T19" si="24">IFERROR(S18*H18,0)</f>
        <v>0</v>
      </c>
      <c r="U18" s="368"/>
      <c r="V18" s="303">
        <f t="shared" ref="V18:V19" si="25">IFERROR(U18*H18,0)*2</f>
        <v>0</v>
      </c>
      <c r="W18" s="305"/>
      <c r="X18" s="306"/>
      <c r="Y18" s="307">
        <f t="shared" ref="Y18:Y19" si="26">IFERROR((W18*H18)+((X18*H18)/2),0)</f>
        <v>0</v>
      </c>
      <c r="Z18" s="88"/>
      <c r="AA18" s="198"/>
      <c r="AB18" s="333">
        <f t="shared" ref="AB18:AB19" si="27">SUM(N18,P18,R18,T18,V18,Y18)</f>
        <v>0</v>
      </c>
      <c r="AC18" s="261">
        <f t="shared" ref="AC18:AC19" si="28">IFERROR((IF(AE18&lt;=AF18,AE18,IF(AE18&gt;AF18,AF18))),0)</f>
        <v>0</v>
      </c>
      <c r="AE18" s="220">
        <f t="shared" ref="AE18:AE19" si="29">IF(AA18="Yes",AB18*2,AB18)</f>
        <v>0</v>
      </c>
      <c r="AF18" s="356" t="e">
        <f t="shared" ref="AF18:AF19" si="30">H18*2</f>
        <v>#VALUE!</v>
      </c>
    </row>
    <row r="19" spans="1:32" ht="15" customHeight="1" x14ac:dyDescent="0.2">
      <c r="A19" s="76">
        <f t="shared" si="19"/>
        <v>0</v>
      </c>
      <c r="B19" s="320" t="str">
        <f>IF(ISBLANK(Materials!B19),"",Materials!B19)</f>
        <v/>
      </c>
      <c r="C19" s="309" t="str">
        <f>IF(ISBLANK(Materials!C19),"",Materials!C19)</f>
        <v/>
      </c>
      <c r="D19" s="309" t="str">
        <f>IF(ISBLANK(Materials!D19),"",Materials!D19)</f>
        <v/>
      </c>
      <c r="E19" s="321" t="str">
        <f>IF(ISBLANK(Materials!E19),"",Materials!E19)</f>
        <v/>
      </c>
      <c r="F19" s="242"/>
      <c r="G19" s="322" t="str">
        <f>IF(ISBLANK(Materials!F19),"",Materials!F19)</f>
        <v/>
      </c>
      <c r="H19" s="299" t="str">
        <f>IF(ISBLANK(Materials!G19),"",Materials!G19)</f>
        <v/>
      </c>
      <c r="I19" s="202"/>
      <c r="J19" s="377"/>
      <c r="K19" s="209" t="str">
        <f t="shared" si="20"/>
        <v/>
      </c>
      <c r="L19" s="80"/>
      <c r="M19" s="302"/>
      <c r="N19" s="303">
        <f t="shared" si="21"/>
        <v>0</v>
      </c>
      <c r="O19" s="363"/>
      <c r="P19" s="304">
        <f t="shared" si="22"/>
        <v>0</v>
      </c>
      <c r="Q19" s="404"/>
      <c r="R19" s="405">
        <f t="shared" si="23"/>
        <v>0</v>
      </c>
      <c r="S19" s="365"/>
      <c r="T19" s="303">
        <f t="shared" si="24"/>
        <v>0</v>
      </c>
      <c r="U19" s="368"/>
      <c r="V19" s="303">
        <f t="shared" si="25"/>
        <v>0</v>
      </c>
      <c r="W19" s="305"/>
      <c r="X19" s="306"/>
      <c r="Y19" s="307">
        <f t="shared" si="26"/>
        <v>0</v>
      </c>
      <c r="Z19" s="88"/>
      <c r="AA19" s="198"/>
      <c r="AB19" s="333">
        <f t="shared" si="27"/>
        <v>0</v>
      </c>
      <c r="AC19" s="261">
        <f t="shared" si="28"/>
        <v>0</v>
      </c>
      <c r="AE19" s="220">
        <f t="shared" si="29"/>
        <v>0</v>
      </c>
      <c r="AF19" s="356" t="e">
        <f t="shared" si="30"/>
        <v>#VALUE!</v>
      </c>
    </row>
    <row r="20" spans="1:32" ht="15" customHeight="1" x14ac:dyDescent="0.2">
      <c r="A20" s="76">
        <f t="shared" ref="A20" si="31">IF(H20&gt;=0,0,1)</f>
        <v>0</v>
      </c>
      <c r="B20" s="320" t="str">
        <f>IF(ISBLANK(Materials!B20),"",Materials!B20)</f>
        <v/>
      </c>
      <c r="C20" s="309" t="str">
        <f>IF(ISBLANK(Materials!C20),"",Materials!C20)</f>
        <v/>
      </c>
      <c r="D20" s="309" t="str">
        <f>IF(ISBLANK(Materials!D20),"",Materials!D20)</f>
        <v/>
      </c>
      <c r="E20" s="321" t="str">
        <f>IF(ISBLANK(Materials!E20),"",Materials!E20)</f>
        <v/>
      </c>
      <c r="F20" s="242"/>
      <c r="G20" s="322" t="str">
        <f>IF(ISBLANK(Materials!F20),"",Materials!F20)</f>
        <v/>
      </c>
      <c r="H20" s="299" t="str">
        <f>IF(ISBLANK(Materials!G20),"",Materials!G20)</f>
        <v/>
      </c>
      <c r="I20" s="202"/>
      <c r="J20" s="377"/>
      <c r="K20" s="209" t="str">
        <f t="shared" ref="K20" si="32">IF(J20="Manufacturer Declared",0.5,IF(J20="Third Party Verified",1,""))</f>
        <v/>
      </c>
      <c r="L20" s="80"/>
      <c r="M20" s="302"/>
      <c r="N20" s="303">
        <f t="shared" ref="N20" si="33">IF(M20&gt;0,(H20*0.5),0)</f>
        <v>0</v>
      </c>
      <c r="O20" s="363"/>
      <c r="P20" s="304">
        <f t="shared" ref="P20" si="34">IFERROR(O20*H20,0)*0.5</f>
        <v>0</v>
      </c>
      <c r="Q20" s="404"/>
      <c r="R20" s="405">
        <f t="shared" ref="R20" si="35">IFERROR(Q20*H20,0)</f>
        <v>0</v>
      </c>
      <c r="S20" s="365"/>
      <c r="T20" s="303">
        <f t="shared" ref="T20" si="36">IFERROR(S20*H20,0)</f>
        <v>0</v>
      </c>
      <c r="U20" s="368"/>
      <c r="V20" s="303">
        <f t="shared" ref="V20" si="37">IFERROR(U20*H20,0)*2</f>
        <v>0</v>
      </c>
      <c r="W20" s="305"/>
      <c r="X20" s="306"/>
      <c r="Y20" s="307">
        <f t="shared" ref="Y20" si="38">IFERROR((W20*H20)+((X20*H20)/2),0)</f>
        <v>0</v>
      </c>
      <c r="Z20" s="88"/>
      <c r="AA20" s="198"/>
      <c r="AB20" s="333">
        <f t="shared" ref="AB20" si="39">SUM(N20,P20,R20,T20,V20,Y20)</f>
        <v>0</v>
      </c>
      <c r="AC20" s="261">
        <f t="shared" ref="AC20" si="40">IFERROR((IF(AE20&lt;=AF20,AE20,IF(AE20&gt;AF20,AF20))),0)</f>
        <v>0</v>
      </c>
      <c r="AE20" s="220">
        <f t="shared" ref="AE20" si="41">IF(AA20="Yes",AB20*2,AB20)</f>
        <v>0</v>
      </c>
      <c r="AF20" s="356" t="e">
        <f t="shared" ref="AF20" si="42">H20*2</f>
        <v>#VALUE!</v>
      </c>
    </row>
    <row r="21" spans="1:32" ht="15" customHeight="1" x14ac:dyDescent="0.2">
      <c r="A21" s="76"/>
      <c r="B21" s="323" t="str">
        <f>IF(ISBLANK(Materials!B21),"",Materials!B21)</f>
        <v/>
      </c>
      <c r="C21" s="310" t="str">
        <f>IF(ISBLANK(Materials!C21),"",Materials!C21)</f>
        <v/>
      </c>
      <c r="D21" s="310" t="str">
        <f>IF(ISBLANK(Materials!D21),"",Materials!D21)</f>
        <v/>
      </c>
      <c r="E21" s="310" t="str">
        <f>IF(ISBLANK(Materials!E21),"",Materials!E21)</f>
        <v/>
      </c>
      <c r="F21" s="240"/>
      <c r="G21" s="324" t="str">
        <f>IF(ISBLANK(Materials!F21),"",Materials!F21)</f>
        <v/>
      </c>
      <c r="H21" s="298" t="str">
        <f>IF(ISBLANK(Materials!G21),"",Materials!G21)</f>
        <v/>
      </c>
      <c r="I21" s="202"/>
      <c r="J21" s="377"/>
      <c r="K21" s="209" t="str">
        <f t="shared" ref="K21" si="43">IF(J21="Manufacturer Declared",0.5,IF(J21="Third Party Verified",1,""))</f>
        <v/>
      </c>
      <c r="L21" s="80"/>
      <c r="M21" s="300"/>
      <c r="N21" s="272">
        <f t="shared" si="4"/>
        <v>0</v>
      </c>
      <c r="O21" s="364"/>
      <c r="P21" s="301">
        <f>IFERROR(O21*H21,0)*0.5</f>
        <v>0</v>
      </c>
      <c r="Q21" s="406"/>
      <c r="R21" s="407">
        <f t="shared" si="5"/>
        <v>0</v>
      </c>
      <c r="S21" s="366"/>
      <c r="T21" s="272">
        <f t="shared" si="6"/>
        <v>0</v>
      </c>
      <c r="U21" s="369"/>
      <c r="V21" s="272">
        <f t="shared" si="0"/>
        <v>0</v>
      </c>
      <c r="W21" s="265"/>
      <c r="X21" s="266"/>
      <c r="Y21" s="259">
        <f t="shared" si="1"/>
        <v>0</v>
      </c>
      <c r="Z21" s="88"/>
      <c r="AA21" s="231"/>
      <c r="AB21" s="334">
        <f t="shared" si="7"/>
        <v>0</v>
      </c>
      <c r="AC21" s="259">
        <f t="shared" si="8"/>
        <v>0</v>
      </c>
      <c r="AE21" s="220">
        <f t="shared" si="9"/>
        <v>0</v>
      </c>
      <c r="AF21" s="356" t="e">
        <f t="shared" si="10"/>
        <v>#VALUE!</v>
      </c>
    </row>
    <row r="22" spans="1:32" ht="33" customHeight="1" x14ac:dyDescent="0.2">
      <c r="A22" s="196" t="s">
        <v>51</v>
      </c>
      <c r="B22" s="491"/>
      <c r="C22" s="492"/>
      <c r="D22" s="492"/>
      <c r="E22" s="492"/>
      <c r="F22" s="492"/>
      <c r="G22" s="492"/>
      <c r="H22" s="493"/>
      <c r="I22" s="191"/>
      <c r="J22" s="210" t="s">
        <v>38</v>
      </c>
      <c r="K22" s="211">
        <f>ROUNDDOWN(SUM(K9:K21),0)</f>
        <v>1</v>
      </c>
      <c r="L22" s="191"/>
      <c r="M22" s="230" t="s">
        <v>38</v>
      </c>
      <c r="N22" s="273">
        <f>SUM(N9:N21)</f>
        <v>0</v>
      </c>
      <c r="O22" s="277"/>
      <c r="P22" s="276">
        <f>SUM(P9:P21)</f>
        <v>0</v>
      </c>
      <c r="Q22" s="408"/>
      <c r="R22" s="408">
        <f>SUM(R9:R21)</f>
        <v>0</v>
      </c>
      <c r="S22" s="274"/>
      <c r="T22" s="273">
        <f>SUM(T9:T21)</f>
        <v>0</v>
      </c>
      <c r="U22" s="274"/>
      <c r="V22" s="273">
        <f>SUM(V9:V21)</f>
        <v>0</v>
      </c>
      <c r="W22" s="520" t="s">
        <v>38</v>
      </c>
      <c r="X22" s="521"/>
      <c r="Y22" s="229">
        <f>SUM(Y9:Y21)</f>
        <v>0</v>
      </c>
      <c r="Z22" s="191"/>
      <c r="AA22" s="512" t="s">
        <v>48</v>
      </c>
      <c r="AB22" s="513"/>
      <c r="AC22" s="229">
        <f>SUM(AC9:AC21)</f>
        <v>0</v>
      </c>
    </row>
    <row r="23" spans="1:32" ht="19.899999999999999" customHeight="1" x14ac:dyDescent="0.2">
      <c r="J23" s="65" t="s">
        <v>57</v>
      </c>
      <c r="Q23" s="65" t="s">
        <v>57</v>
      </c>
      <c r="R23" s="65" t="s">
        <v>57</v>
      </c>
    </row>
    <row r="24" spans="1:32" ht="19.899999999999999" customHeight="1" x14ac:dyDescent="0.2"/>
    <row r="25" spans="1:32" ht="19.899999999999999" customHeight="1" x14ac:dyDescent="0.2">
      <c r="P25" s="262"/>
      <c r="Q25" s="262"/>
    </row>
    <row r="41" ht="13.15" customHeight="1" x14ac:dyDescent="0.2"/>
    <row r="57" ht="13.15" customHeight="1" x14ac:dyDescent="0.2"/>
    <row r="73" ht="13.15" customHeight="1" x14ac:dyDescent="0.2"/>
    <row r="89" ht="13.15" customHeight="1" x14ac:dyDescent="0.2"/>
    <row r="105" ht="13.15" customHeight="1" x14ac:dyDescent="0.2"/>
    <row r="121" ht="13.15" customHeight="1" x14ac:dyDescent="0.2"/>
  </sheetData>
  <sheetProtection sheet="1" formatColumns="0" formatRows="0"/>
  <dataConsolidate/>
  <mergeCells count="24">
    <mergeCell ref="U7:V7"/>
    <mergeCell ref="M6:AC6"/>
    <mergeCell ref="AA22:AB22"/>
    <mergeCell ref="AC7:AC8"/>
    <mergeCell ref="AA7:AA8"/>
    <mergeCell ref="AB7:AB8"/>
    <mergeCell ref="W22:X22"/>
    <mergeCell ref="W7:Y7"/>
    <mergeCell ref="S7:T7"/>
    <mergeCell ref="M7:N7"/>
    <mergeCell ref="O7:P7"/>
    <mergeCell ref="Q7:R7"/>
    <mergeCell ref="J6:K6"/>
    <mergeCell ref="J7:J8"/>
    <mergeCell ref="B22:H22"/>
    <mergeCell ref="G7:G8"/>
    <mergeCell ref="B6:H6"/>
    <mergeCell ref="B7:B8"/>
    <mergeCell ref="H7:H8"/>
    <mergeCell ref="K7:K8"/>
    <mergeCell ref="E7:E8"/>
    <mergeCell ref="C7:C8"/>
    <mergeCell ref="D7:D8"/>
    <mergeCell ref="F7:F8"/>
  </mergeCells>
  <dataValidations count="2">
    <dataValidation type="list" allowBlank="1" showInputMessage="1" showErrorMessage="1" sqref="J9:J21" xr:uid="{00000000-0002-0000-0400-000000000000}">
      <formula1>"Manufacturer Declared, Third Party Verified"</formula1>
    </dataValidation>
    <dataValidation type="list" allowBlank="1" showInputMessage="1" showErrorMessage="1" sqref="AA9:AA21" xr:uid="{00000000-0002-0000-0400-000001000000}">
      <formula1>"Yes, No"</formula1>
    </dataValidation>
  </dataValidations>
  <pageMargins left="1" right="0.75" top="1" bottom="0.75" header="0.5" footer="0.5"/>
  <pageSetup orientation="portrait" r:id="rId1"/>
  <headerFooter alignWithMargins="0">
    <oddFooter>&amp;LU S Green Building Council&amp;C&amp;"Arial,Bold"&amp;A&amp;RLEED&amp;XTM&amp;X Material Tracker</oddFooter>
  </headerFooter>
  <legacyDrawing r:id="rId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2">
    <outlinePr summaryBelow="0" summaryRight="0"/>
  </sheetPr>
  <dimension ref="A1:S137"/>
  <sheetViews>
    <sheetView showGridLines="0" showZeros="0" topLeftCell="I33" zoomScaleNormal="100" zoomScaleSheetLayoutView="100" zoomScalePageLayoutView="90" workbookViewId="0">
      <selection activeCell="N37" sqref="N37"/>
    </sheetView>
  </sheetViews>
  <sheetFormatPr defaultColWidth="9.140625" defaultRowHeight="11.25" x14ac:dyDescent="0.2"/>
  <cols>
    <col min="1" max="1" width="2.7109375" style="189" customWidth="1"/>
    <col min="2" max="5" width="18.7109375" style="65" customWidth="1"/>
    <col min="6" max="6" width="16.42578125" style="65" customWidth="1"/>
    <col min="7" max="7" width="18.7109375" style="65" customWidth="1"/>
    <col min="8" max="8" width="2.7109375" style="72" customWidth="1"/>
    <col min="9" max="11" width="33.7109375" style="65" customWidth="1"/>
    <col min="12" max="12" width="2.7109375" style="65" customWidth="1"/>
    <col min="13" max="13" width="34.7109375" style="65" customWidth="1"/>
    <col min="14" max="14" width="32.140625" style="65" customWidth="1"/>
    <col min="15" max="15" width="37.7109375" style="65" customWidth="1"/>
    <col min="16" max="16" width="13.28515625" style="65" hidden="1" customWidth="1"/>
    <col min="17" max="17" width="14.42578125" style="65" hidden="1" customWidth="1"/>
    <col min="18" max="18" width="9.7109375" style="65" hidden="1" customWidth="1"/>
    <col min="19" max="19" width="16.140625" style="65" customWidth="1"/>
    <col min="20" max="16384" width="9.140625" style="65"/>
  </cols>
  <sheetData>
    <row r="1" spans="1:18" s="48" customFormat="1" ht="15" customHeight="1" x14ac:dyDescent="0.2">
      <c r="A1" s="182"/>
      <c r="B1" s="47"/>
      <c r="C1" s="47"/>
      <c r="D1" s="47"/>
      <c r="E1" s="47"/>
      <c r="F1" s="47"/>
      <c r="G1" s="47"/>
      <c r="H1" s="46"/>
      <c r="I1" s="46"/>
      <c r="J1" s="46"/>
      <c r="K1" s="46"/>
      <c r="L1" s="46"/>
      <c r="M1" s="46"/>
      <c r="N1" s="46"/>
      <c r="O1" s="46"/>
    </row>
    <row r="2" spans="1:18" s="48" customFormat="1" ht="21" customHeight="1" x14ac:dyDescent="0.2">
      <c r="A2" s="182"/>
      <c r="B2" s="269" t="s">
        <v>39</v>
      </c>
      <c r="C2" s="269"/>
      <c r="D2" s="269"/>
      <c r="E2" s="269"/>
      <c r="F2" s="269"/>
      <c r="G2" s="269"/>
      <c r="H2" s="269"/>
      <c r="I2" s="269"/>
      <c r="J2" s="269"/>
      <c r="K2" s="269"/>
      <c r="L2" s="269"/>
      <c r="M2" s="269"/>
      <c r="N2" s="269"/>
      <c r="O2" s="269"/>
    </row>
    <row r="3" spans="1:18" s="48" customFormat="1" ht="14.25" customHeight="1" x14ac:dyDescent="0.2">
      <c r="A3" s="182"/>
      <c r="B3" s="46"/>
      <c r="C3" s="46"/>
      <c r="D3" s="46"/>
      <c r="E3" s="46"/>
      <c r="F3" s="46"/>
      <c r="G3" s="46"/>
      <c r="H3" s="46"/>
      <c r="I3" s="46"/>
      <c r="J3" s="46"/>
      <c r="K3" s="46"/>
      <c r="L3" s="46"/>
      <c r="M3" s="46"/>
      <c r="N3" s="46"/>
      <c r="O3" s="46"/>
    </row>
    <row r="4" spans="1:18" s="49" customFormat="1" ht="22.15" customHeight="1" x14ac:dyDescent="0.2">
      <c r="A4" s="183"/>
      <c r="H4" s="52"/>
      <c r="I4" s="63"/>
      <c r="J4" s="63"/>
      <c r="K4" s="63"/>
      <c r="L4" s="63"/>
    </row>
    <row r="5" spans="1:18" s="49" customFormat="1" ht="22.9" customHeight="1" x14ac:dyDescent="0.2">
      <c r="A5" s="183"/>
      <c r="B5" s="89" t="s">
        <v>24</v>
      </c>
      <c r="C5" s="89"/>
      <c r="D5" s="89"/>
      <c r="E5" s="89"/>
      <c r="F5" s="89"/>
      <c r="G5" s="89"/>
      <c r="H5" s="90"/>
      <c r="I5" s="90"/>
      <c r="J5" s="90"/>
      <c r="K5" s="90"/>
      <c r="L5" s="90"/>
      <c r="M5" s="90"/>
      <c r="N5" s="90"/>
    </row>
    <row r="6" spans="1:18" s="49" customFormat="1" ht="41.25" customHeight="1" x14ac:dyDescent="0.2">
      <c r="A6" s="183"/>
      <c r="B6" s="551" t="s">
        <v>19</v>
      </c>
      <c r="C6" s="552"/>
      <c r="D6" s="552"/>
      <c r="E6" s="552"/>
      <c r="F6" s="552"/>
      <c r="G6" s="552"/>
      <c r="H6" s="64"/>
      <c r="I6" s="561" t="s">
        <v>13</v>
      </c>
      <c r="J6" s="562"/>
      <c r="K6" s="563"/>
      <c r="L6" s="224"/>
      <c r="M6" s="528" t="s">
        <v>133</v>
      </c>
      <c r="N6" s="529"/>
      <c r="O6" s="530"/>
      <c r="P6" s="283"/>
      <c r="Q6" s="347"/>
      <c r="R6" s="284"/>
    </row>
    <row r="7" spans="1:18" ht="33" customHeight="1" x14ac:dyDescent="0.2">
      <c r="B7" s="550" t="s">
        <v>54</v>
      </c>
      <c r="C7" s="503" t="s">
        <v>102</v>
      </c>
      <c r="D7" s="503" t="s">
        <v>55</v>
      </c>
      <c r="E7" s="553" t="s">
        <v>52</v>
      </c>
      <c r="F7" s="505" t="s">
        <v>136</v>
      </c>
      <c r="G7" s="553" t="s">
        <v>53</v>
      </c>
      <c r="H7" s="66"/>
      <c r="I7" s="564" t="s">
        <v>89</v>
      </c>
      <c r="J7" s="566" t="s">
        <v>90</v>
      </c>
      <c r="K7" s="557" t="s">
        <v>73</v>
      </c>
      <c r="L7" s="67"/>
      <c r="M7" s="534" t="s">
        <v>91</v>
      </c>
      <c r="N7" s="539" t="s">
        <v>92</v>
      </c>
      <c r="O7" s="545" t="s">
        <v>101</v>
      </c>
      <c r="P7" s="541" t="s">
        <v>60</v>
      </c>
      <c r="Q7" s="543" t="s">
        <v>174</v>
      </c>
      <c r="R7" s="537" t="s">
        <v>65</v>
      </c>
    </row>
    <row r="8" spans="1:18" s="68" customFormat="1" ht="61.5" customHeight="1" x14ac:dyDescent="0.2">
      <c r="A8" s="189"/>
      <c r="B8" s="475"/>
      <c r="C8" s="504"/>
      <c r="D8" s="504"/>
      <c r="E8" s="483"/>
      <c r="F8" s="506"/>
      <c r="G8" s="483"/>
      <c r="H8" s="66"/>
      <c r="I8" s="565"/>
      <c r="J8" s="567"/>
      <c r="K8" s="558"/>
      <c r="L8" s="67"/>
      <c r="M8" s="535"/>
      <c r="N8" s="540"/>
      <c r="O8" s="450"/>
      <c r="P8" s="542"/>
      <c r="Q8" s="544"/>
      <c r="R8" s="538"/>
    </row>
    <row r="9" spans="1:18" ht="24" customHeight="1" x14ac:dyDescent="0.2">
      <c r="A9" s="76"/>
      <c r="B9" s="325" t="str">
        <f>IF(ISBLANK(Materials!B9),"",Materials!B9)</f>
        <v/>
      </c>
      <c r="C9" s="312" t="str">
        <f>IF(ISBLANK(Materials!C9),"",Materials!C9)</f>
        <v/>
      </c>
      <c r="D9" s="312" t="str">
        <f>IF(ISBLANK(Materials!D9),"",Materials!D9)</f>
        <v/>
      </c>
      <c r="E9" s="308" t="str">
        <f>IF(ISBLANK(Materials!E9),"",Materials!E9)</f>
        <v/>
      </c>
      <c r="F9" s="238"/>
      <c r="G9" s="319" t="str">
        <f>IF(ISBLANK(Materials!F9),"",Materials!F9)</f>
        <v/>
      </c>
      <c r="H9" s="69"/>
      <c r="I9" s="247"/>
      <c r="J9" s="286"/>
      <c r="K9" s="288" t="str">
        <f>IF(J9="Yes",0.5,"")</f>
        <v/>
      </c>
      <c r="L9" s="228"/>
      <c r="M9" s="244"/>
      <c r="N9" s="233"/>
      <c r="O9" s="295" t="e">
        <f>IF(Q9&lt;=1,Q9,IF(Q9&gt;2,Q9-1,Q9*1))</f>
        <v>#VALUE!</v>
      </c>
      <c r="P9" s="349" t="str">
        <f>IF(M9="Material Ingredient Screening &amp; Optimisation Action Plan",0.5,IF(M9="Advanced Inventory &amp; Assessment",1,IF(M9="Material Ingredient Optimisation",1.5,IF(M9="REACH (International Only)",1,IF(M9="Global Green Tag PhD (International Only)",1,"")))))</f>
        <v/>
      </c>
      <c r="Q9" s="400" t="str">
        <f>IF(N9="Yes",P9*2,P9)</f>
        <v/>
      </c>
      <c r="R9" s="345" t="b">
        <f>IF(OR(M9="Material Ingredient Screening &amp; Optimisation Action Plan"),#REF!*0.5,IF(OR(M9="Advanced Inventory &amp; Assessment"),#REF!*1,IF(OR(M9="Material Ingredient Optimisation"),#REF!*1.5,IF(OR(M9="REACH"),#REF!*1,IF(OR(M9="Global Green Tag"),#REF!*1)))))</f>
        <v>0</v>
      </c>
    </row>
    <row r="10" spans="1:18" ht="12.75" x14ac:dyDescent="0.2">
      <c r="A10" s="76"/>
      <c r="B10" s="326" t="str">
        <f>IF(ISBLANK(Materials!B10),"",Materials!B10)</f>
        <v/>
      </c>
      <c r="C10" s="312" t="str">
        <f>IF(ISBLANK(Materials!C10),"",Materials!C10)</f>
        <v/>
      </c>
      <c r="D10" s="312" t="str">
        <f>IF(ISBLANK(Materials!D10),"",Materials!D10)</f>
        <v/>
      </c>
      <c r="E10" s="327" t="str">
        <f>IF(ISBLANK(Materials!E10),"",Materials!E10)</f>
        <v/>
      </c>
      <c r="F10" s="242"/>
      <c r="G10" s="328" t="str">
        <f>IF(ISBLANK(Materials!F10),"",Materials!F10)</f>
        <v/>
      </c>
      <c r="H10" s="69"/>
      <c r="I10" s="248"/>
      <c r="J10" s="245"/>
      <c r="K10" s="289" t="str">
        <f>IF(J10="Yes",0.5,"")</f>
        <v/>
      </c>
      <c r="L10" s="228"/>
      <c r="M10" s="244"/>
      <c r="N10" s="246"/>
      <c r="O10" s="295" t="e">
        <f t="shared" ref="O10:O21" si="0">IF(Q10&lt;=1,Q10,IF(Q10&gt;2,Q10-1,Q10*1))</f>
        <v>#VALUE!</v>
      </c>
      <c r="P10" s="349" t="str">
        <f>IF(M10="Material Ingredient Screening &amp; Optimisation Action Plan",0.5,IF(M10="Advanced Inventory &amp; Assessment",1,IF(M10="Material Ingredient Optimisation",1.5,IF(M10="REACH (International Only)",1,IF(M10="Global Green Tag PhD (International Only)",1,"")))))</f>
        <v/>
      </c>
      <c r="Q10" s="400" t="str">
        <f t="shared" ref="Q10:Q21" si="1">IF(N10="Yes",P10*2,P10)</f>
        <v/>
      </c>
      <c r="R10" s="345" t="b">
        <f>IF(OR(M10="Material Ingredient Screening &amp; Optimisation Action Plan"),#REF!*0.5,IF(OR(M10="Advanced Inventory &amp; Assessment"),#REF!*1,IF(OR(M10="Material Ingredient Optimisation"),#REF!*1.5,IF(OR(M10="REACH"),#REF!*1,IF(OR(M10="Global Green Tag"),#REF!*1)))))</f>
        <v>0</v>
      </c>
    </row>
    <row r="11" spans="1:18" ht="12.75" x14ac:dyDescent="0.2">
      <c r="A11" s="76"/>
      <c r="B11" s="326" t="str">
        <f>IF(ISBLANK(Materials!B11),"",Materials!B11)</f>
        <v/>
      </c>
      <c r="C11" s="312" t="str">
        <f>IF(ISBLANK(Materials!C11),"",Materials!C11)</f>
        <v/>
      </c>
      <c r="D11" s="312" t="str">
        <f>IF(ISBLANK(Materials!D11),"",Materials!D11)</f>
        <v/>
      </c>
      <c r="E11" s="327" t="str">
        <f>IF(ISBLANK(Materials!E11),"",Materials!E11)</f>
        <v/>
      </c>
      <c r="F11" s="242"/>
      <c r="G11" s="328" t="str">
        <f>IF(ISBLANK(Materials!F11),"",Materials!F11)</f>
        <v/>
      </c>
      <c r="H11" s="69"/>
      <c r="I11" s="248"/>
      <c r="J11" s="245"/>
      <c r="K11" s="289" t="str">
        <f t="shared" ref="K11:K21" si="2">IF(J11="Yes",0.5,"")</f>
        <v/>
      </c>
      <c r="L11" s="228"/>
      <c r="M11" s="244"/>
      <c r="N11" s="246"/>
      <c r="O11" s="295" t="e">
        <f t="shared" si="0"/>
        <v>#VALUE!</v>
      </c>
      <c r="P11" s="349" t="str">
        <f t="shared" ref="P11:P21" si="3">IF(M11="Material Ingredient Screening &amp; Optimisation Action Plan",0.5,IF(M11="Advanced Inventory &amp; Assessment",1,IF(M11="Material Ingredient Optimisation",1.5,IF(M11="REACH (International Only)",1,IF(M11="Global Green Tag PhD (International Only)",1,"")))))</f>
        <v/>
      </c>
      <c r="Q11" s="400" t="str">
        <f t="shared" si="1"/>
        <v/>
      </c>
      <c r="R11" s="345" t="b">
        <f>IF(OR(M11="Material Ingredient Screening &amp; Optimisation Action Plan"),#REF!*0.5,IF(OR(M11="Advanced Inventory &amp; Assessment"),#REF!*1,IF(OR(M11="Material Ingredient Optimisation"),#REF!*1.5,IF(OR(M11="REACH"),#REF!*1,IF(OR(M11="Global Green Tag"),#REF!*1)))))</f>
        <v>0</v>
      </c>
    </row>
    <row r="12" spans="1:18" ht="12.75" x14ac:dyDescent="0.2">
      <c r="A12" s="76"/>
      <c r="B12" s="326" t="str">
        <f>IF(ISBLANK(Materials!B12),"",Materials!B12)</f>
        <v/>
      </c>
      <c r="C12" s="312" t="str">
        <f>IF(ISBLANK(Materials!C12),"",Materials!C12)</f>
        <v/>
      </c>
      <c r="D12" s="312" t="str">
        <f>IF(ISBLANK(Materials!D12),"",Materials!D12)</f>
        <v/>
      </c>
      <c r="E12" s="327" t="str">
        <f>IF(ISBLANK(Materials!E12),"",Materials!E12)</f>
        <v/>
      </c>
      <c r="F12" s="242"/>
      <c r="G12" s="328" t="str">
        <f>IF(ISBLANK(Materials!F12),"",Materials!F12)</f>
        <v/>
      </c>
      <c r="H12" s="69"/>
      <c r="I12" s="248"/>
      <c r="J12" s="245"/>
      <c r="K12" s="289" t="str">
        <f t="shared" si="2"/>
        <v/>
      </c>
      <c r="L12" s="228"/>
      <c r="M12" s="244"/>
      <c r="N12" s="246"/>
      <c r="O12" s="295" t="e">
        <f t="shared" si="0"/>
        <v>#VALUE!</v>
      </c>
      <c r="P12" s="349" t="str">
        <f t="shared" si="3"/>
        <v/>
      </c>
      <c r="Q12" s="400" t="str">
        <f t="shared" si="1"/>
        <v/>
      </c>
      <c r="R12" s="345" t="b">
        <f>IF(OR(M12="Material Ingredient Screening &amp; Optimisation Action Plan"),#REF!*0.5,IF(OR(M12="Advanced Inventory &amp; Assessment"),#REF!*1,IF(OR(M12="Material Ingredient Optimisation"),#REF!*1.5,IF(OR(M12="REACH"),#REF!*1,IF(OR(M12="Global Green Tag"),#REF!*1)))))</f>
        <v>0</v>
      </c>
    </row>
    <row r="13" spans="1:18" ht="12.75" x14ac:dyDescent="0.2">
      <c r="A13" s="76"/>
      <c r="B13" s="326" t="str">
        <f>IF(ISBLANK(Materials!B13),"",Materials!B13)</f>
        <v/>
      </c>
      <c r="C13" s="312" t="str">
        <f>IF(ISBLANK(Materials!C13),"",Materials!C13)</f>
        <v/>
      </c>
      <c r="D13" s="312" t="str">
        <f>IF(ISBLANK(Materials!D13),"",Materials!D13)</f>
        <v/>
      </c>
      <c r="E13" s="327" t="str">
        <f>IF(ISBLANK(Materials!E13),"",Materials!E13)</f>
        <v/>
      </c>
      <c r="F13" s="242"/>
      <c r="G13" s="328" t="str">
        <f>IF(ISBLANK(Materials!F13),"",Materials!F13)</f>
        <v/>
      </c>
      <c r="H13" s="69"/>
      <c r="I13" s="248"/>
      <c r="J13" s="245"/>
      <c r="K13" s="289" t="str">
        <f t="shared" si="2"/>
        <v/>
      </c>
      <c r="L13" s="228"/>
      <c r="M13" s="244"/>
      <c r="N13" s="246"/>
      <c r="O13" s="295" t="e">
        <f t="shared" si="0"/>
        <v>#VALUE!</v>
      </c>
      <c r="P13" s="349" t="str">
        <f t="shared" si="3"/>
        <v/>
      </c>
      <c r="Q13" s="400" t="str">
        <f t="shared" si="1"/>
        <v/>
      </c>
      <c r="R13" s="345" t="b">
        <f>IF(OR(M13="Material Ingredient Screening &amp; Optimisation Action Plan"),#REF!*0.5,IF(OR(M13="Advanced Inventory &amp; Assessment"),#REF!*1,IF(OR(M13="Material Ingredient Optimisation"),#REF!*1.5,IF(OR(M13="REACH"),#REF!*1,IF(OR(M13="Global Green Tag"),#REF!*1)))))</f>
        <v>0</v>
      </c>
    </row>
    <row r="14" spans="1:18" ht="12.75" x14ac:dyDescent="0.2">
      <c r="A14" s="76"/>
      <c r="B14" s="326" t="str">
        <f>IF(ISBLANK(Materials!B14),"",Materials!B14)</f>
        <v/>
      </c>
      <c r="C14" s="312" t="str">
        <f>IF(ISBLANK(Materials!C14),"",Materials!C14)</f>
        <v/>
      </c>
      <c r="D14" s="312" t="str">
        <f>IF(ISBLANK(Materials!D14),"",Materials!D14)</f>
        <v/>
      </c>
      <c r="E14" s="327" t="str">
        <f>IF(ISBLANK(Materials!E14),"",Materials!E14)</f>
        <v/>
      </c>
      <c r="F14" s="242"/>
      <c r="G14" s="328" t="str">
        <f>IF(ISBLANK(Materials!F14),"",Materials!F14)</f>
        <v/>
      </c>
      <c r="H14" s="69"/>
      <c r="I14" s="248"/>
      <c r="J14" s="245"/>
      <c r="K14" s="289" t="str">
        <f t="shared" si="2"/>
        <v/>
      </c>
      <c r="L14" s="228"/>
      <c r="M14" s="244"/>
      <c r="N14" s="246"/>
      <c r="O14" s="295" t="e">
        <f t="shared" si="0"/>
        <v>#VALUE!</v>
      </c>
      <c r="P14" s="349" t="str">
        <f t="shared" si="3"/>
        <v/>
      </c>
      <c r="Q14" s="400" t="str">
        <f t="shared" si="1"/>
        <v/>
      </c>
      <c r="R14" s="345" t="b">
        <f>IF(OR(M14="Material Ingredient Screening &amp; Optimisation Action Plan"),#REF!*0.5,IF(OR(M14="Advanced Inventory &amp; Assessment"),#REF!*1,IF(OR(M14="Material Ingredient Optimisation"),#REF!*1.5,IF(OR(M14="REACH"),#REF!*1,IF(OR(M14="Global Green Tag"),#REF!*1)))))</f>
        <v>0</v>
      </c>
    </row>
    <row r="15" spans="1:18" ht="12.75" x14ac:dyDescent="0.2">
      <c r="A15" s="76"/>
      <c r="B15" s="326" t="str">
        <f>IF(ISBLANK(Materials!B15),"",Materials!B15)</f>
        <v/>
      </c>
      <c r="C15" s="312" t="str">
        <f>IF(ISBLANK(Materials!C15),"",Materials!C15)</f>
        <v/>
      </c>
      <c r="D15" s="312" t="str">
        <f>IF(ISBLANK(Materials!D15),"",Materials!D15)</f>
        <v/>
      </c>
      <c r="E15" s="327" t="str">
        <f>IF(ISBLANK(Materials!E15),"",Materials!E15)</f>
        <v/>
      </c>
      <c r="F15" s="242"/>
      <c r="G15" s="328" t="str">
        <f>IF(ISBLANK(Materials!F15),"",Materials!F15)</f>
        <v/>
      </c>
      <c r="H15" s="69"/>
      <c r="I15" s="248"/>
      <c r="J15" s="245"/>
      <c r="K15" s="289" t="str">
        <f t="shared" si="2"/>
        <v/>
      </c>
      <c r="L15" s="228"/>
      <c r="M15" s="244"/>
      <c r="N15" s="246"/>
      <c r="O15" s="295" t="e">
        <f t="shared" si="0"/>
        <v>#VALUE!</v>
      </c>
      <c r="P15" s="349" t="str">
        <f t="shared" si="3"/>
        <v/>
      </c>
      <c r="Q15" s="400" t="str">
        <f t="shared" si="1"/>
        <v/>
      </c>
      <c r="R15" s="345" t="b">
        <f>IF(OR(M15="Material Ingredient Screening &amp; Optimisation Action Plan"),#REF!*0.5,IF(OR(M15="Advanced Inventory &amp; Assessment"),#REF!*1,IF(OR(M15="Material Ingredient Optimisation"),#REF!*1.5,IF(OR(M15="REACH"),#REF!*1,IF(OR(M15="Global Green Tag"),#REF!*1)))))</f>
        <v>0</v>
      </c>
    </row>
    <row r="16" spans="1:18" ht="12.75" x14ac:dyDescent="0.2">
      <c r="A16" s="76"/>
      <c r="B16" s="326" t="str">
        <f>IF(ISBLANK(Materials!B16),"",Materials!B16)</f>
        <v/>
      </c>
      <c r="C16" s="312" t="str">
        <f>IF(ISBLANK(Materials!C16),"",Materials!C16)</f>
        <v/>
      </c>
      <c r="D16" s="312" t="str">
        <f>IF(ISBLANK(Materials!D16),"",Materials!D16)</f>
        <v/>
      </c>
      <c r="E16" s="327" t="str">
        <f>IF(ISBLANK(Materials!E16),"",Materials!E16)</f>
        <v/>
      </c>
      <c r="F16" s="242"/>
      <c r="G16" s="328" t="str">
        <f>IF(ISBLANK(Materials!F16),"",Materials!F16)</f>
        <v/>
      </c>
      <c r="H16" s="69"/>
      <c r="I16" s="248"/>
      <c r="J16" s="245"/>
      <c r="K16" s="289" t="str">
        <f t="shared" si="2"/>
        <v/>
      </c>
      <c r="L16" s="228"/>
      <c r="M16" s="244"/>
      <c r="N16" s="246"/>
      <c r="O16" s="295" t="e">
        <f t="shared" si="0"/>
        <v>#VALUE!</v>
      </c>
      <c r="P16" s="349" t="str">
        <f t="shared" si="3"/>
        <v/>
      </c>
      <c r="Q16" s="400" t="str">
        <f t="shared" si="1"/>
        <v/>
      </c>
      <c r="R16" s="345" t="b">
        <f>IF(OR(M16="Material Ingredient Screening &amp; Optimisation Action Plan"),#REF!*0.5,IF(OR(M16="Advanced Inventory &amp; Assessment"),#REF!*1,IF(OR(M16="Material Ingredient Optimisation"),#REF!*1.5,IF(OR(M16="REACH"),#REF!*1,IF(OR(M16="Global Green Tag"),#REF!*1)))))</f>
        <v>0</v>
      </c>
    </row>
    <row r="17" spans="1:19" ht="12.75" x14ac:dyDescent="0.2">
      <c r="A17" s="76"/>
      <c r="B17" s="326" t="str">
        <f>IF(ISBLANK(Materials!B17),"",Materials!B17)</f>
        <v/>
      </c>
      <c r="C17" s="312" t="str">
        <f>IF(ISBLANK(Materials!C17),"",Materials!C17)</f>
        <v/>
      </c>
      <c r="D17" s="312" t="str">
        <f>IF(ISBLANK(Materials!D17),"",Materials!D17)</f>
        <v/>
      </c>
      <c r="E17" s="327" t="str">
        <f>IF(ISBLANK(Materials!E17),"",Materials!E17)</f>
        <v/>
      </c>
      <c r="F17" s="242"/>
      <c r="G17" s="328" t="str">
        <f>IF(ISBLANK(Materials!F17),"",Materials!F17)</f>
        <v/>
      </c>
      <c r="H17" s="69"/>
      <c r="I17" s="248"/>
      <c r="J17" s="245"/>
      <c r="K17" s="289" t="str">
        <f t="shared" si="2"/>
        <v/>
      </c>
      <c r="L17" s="228"/>
      <c r="M17" s="244"/>
      <c r="N17" s="246"/>
      <c r="O17" s="295" t="e">
        <f t="shared" si="0"/>
        <v>#VALUE!</v>
      </c>
      <c r="P17" s="349" t="str">
        <f t="shared" si="3"/>
        <v/>
      </c>
      <c r="Q17" s="400" t="str">
        <f t="shared" si="1"/>
        <v/>
      </c>
      <c r="R17" s="345" t="b">
        <f>IF(OR(M17="Material Ingredient Screening &amp; Optimisation Action Plan"),#REF!*0.5,IF(OR(M17="Advanced Inventory &amp; Assessment"),#REF!*1,IF(OR(M17="Material Ingredient Optimisation"),#REF!*1.5,IF(OR(M17="REACH"),#REF!*1,IF(OR(M17="Global Green Tag"),#REF!*1)))))</f>
        <v>0</v>
      </c>
    </row>
    <row r="18" spans="1:19" ht="12.75" x14ac:dyDescent="0.2">
      <c r="A18" s="76"/>
      <c r="B18" s="326" t="str">
        <f>IF(ISBLANK(Materials!B18),"",Materials!B18)</f>
        <v/>
      </c>
      <c r="C18" s="312" t="str">
        <f>IF(ISBLANK(Materials!C18),"",Materials!C18)</f>
        <v/>
      </c>
      <c r="D18" s="312" t="str">
        <f>IF(ISBLANK(Materials!D18),"",Materials!D18)</f>
        <v/>
      </c>
      <c r="E18" s="327" t="str">
        <f>IF(ISBLANK(Materials!E18),"",Materials!E18)</f>
        <v/>
      </c>
      <c r="F18" s="242"/>
      <c r="G18" s="328" t="str">
        <f>IF(ISBLANK(Materials!F18),"",Materials!F18)</f>
        <v/>
      </c>
      <c r="H18" s="69"/>
      <c r="I18" s="248"/>
      <c r="J18" s="245"/>
      <c r="K18" s="289" t="str">
        <f t="shared" ref="K18:K19" si="4">IF(J18="Yes",0.5,"")</f>
        <v/>
      </c>
      <c r="L18" s="228"/>
      <c r="M18" s="244"/>
      <c r="N18" s="246"/>
      <c r="O18" s="295" t="e">
        <f t="shared" ref="O18:O19" si="5">IF(Q18&lt;=1,Q18,IF(Q18&gt;2,Q18-1,Q18*1))</f>
        <v>#VALUE!</v>
      </c>
      <c r="P18" s="349" t="str">
        <f t="shared" ref="P18:P19" si="6">IF(M18="Material Ingredient Screening &amp; Optimisation Action Plan",0.5,IF(M18="Advanced Inventory &amp; Assessment",1,IF(M18="Material Ingredient Optimisation",1.5,IF(M18="REACH (International Only)",1,IF(M18="Global Green Tag PhD (International Only)",1,"")))))</f>
        <v/>
      </c>
      <c r="Q18" s="400" t="str">
        <f t="shared" ref="Q18:Q19" si="7">IF(N18="Yes",P18*2,P18)</f>
        <v/>
      </c>
      <c r="R18" s="345" t="b">
        <f>IF(OR(M18="Material Ingredient Screening &amp; Optimisation Action Plan"),#REF!*0.5,IF(OR(M18="Advanced Inventory &amp; Assessment"),#REF!*1,IF(OR(M18="Material Ingredient Optimisation"),#REF!*1.5,IF(OR(M18="REACH"),#REF!*1,IF(OR(M18="Global Green Tag"),#REF!*1)))))</f>
        <v>0</v>
      </c>
    </row>
    <row r="19" spans="1:19" ht="12.75" x14ac:dyDescent="0.2">
      <c r="A19" s="76"/>
      <c r="B19" s="326" t="str">
        <f>IF(ISBLANK(Materials!B19),"",Materials!B19)</f>
        <v/>
      </c>
      <c r="C19" s="312" t="str">
        <f>IF(ISBLANK(Materials!C19),"",Materials!C19)</f>
        <v/>
      </c>
      <c r="D19" s="312" t="str">
        <f>IF(ISBLANK(Materials!D19),"",Materials!D19)</f>
        <v/>
      </c>
      <c r="E19" s="327" t="str">
        <f>IF(ISBLANK(Materials!E19),"",Materials!E19)</f>
        <v/>
      </c>
      <c r="F19" s="242"/>
      <c r="G19" s="328" t="str">
        <f>IF(ISBLANK(Materials!F19),"",Materials!F19)</f>
        <v/>
      </c>
      <c r="H19" s="69"/>
      <c r="I19" s="248"/>
      <c r="J19" s="245"/>
      <c r="K19" s="289" t="str">
        <f t="shared" si="4"/>
        <v/>
      </c>
      <c r="L19" s="228"/>
      <c r="M19" s="244"/>
      <c r="N19" s="246"/>
      <c r="O19" s="295" t="e">
        <f t="shared" si="5"/>
        <v>#VALUE!</v>
      </c>
      <c r="P19" s="349" t="str">
        <f t="shared" si="6"/>
        <v/>
      </c>
      <c r="Q19" s="400" t="str">
        <f t="shared" si="7"/>
        <v/>
      </c>
      <c r="R19" s="345" t="b">
        <f>IF(OR(M19="Material Ingredient Screening &amp; Optimisation Action Plan"),#REF!*0.5,IF(OR(M19="Advanced Inventory &amp; Assessment"),#REF!*1,IF(OR(M19="Material Ingredient Optimisation"),#REF!*1.5,IF(OR(M19="REACH"),#REF!*1,IF(OR(M19="Global Green Tag"),#REF!*1)))))</f>
        <v>0</v>
      </c>
    </row>
    <row r="20" spans="1:19" ht="12.75" x14ac:dyDescent="0.2">
      <c r="A20" s="76"/>
      <c r="B20" s="326" t="str">
        <f>IF(ISBLANK(Materials!B20),"",Materials!B20)</f>
        <v/>
      </c>
      <c r="C20" s="312" t="str">
        <f>IF(ISBLANK(Materials!C20),"",Materials!C20)</f>
        <v/>
      </c>
      <c r="D20" s="312" t="str">
        <f>IF(ISBLANK(Materials!D20),"",Materials!D20)</f>
        <v/>
      </c>
      <c r="E20" s="327" t="str">
        <f>IF(ISBLANK(Materials!E20),"",Materials!E20)</f>
        <v/>
      </c>
      <c r="F20" s="242"/>
      <c r="G20" s="328" t="str">
        <f>IF(ISBLANK(Materials!F20),"",Materials!F20)</f>
        <v/>
      </c>
      <c r="H20" s="69"/>
      <c r="I20" s="248"/>
      <c r="J20" s="245"/>
      <c r="K20" s="289" t="str">
        <f t="shared" ref="K20" si="8">IF(J20="Yes",0.5,"")</f>
        <v/>
      </c>
      <c r="L20" s="228"/>
      <c r="M20" s="244"/>
      <c r="N20" s="246"/>
      <c r="O20" s="295" t="e">
        <f t="shared" ref="O20" si="9">IF(Q20&lt;=1,Q20,IF(Q20&gt;2,Q20-1,Q20*1))</f>
        <v>#VALUE!</v>
      </c>
      <c r="P20" s="349" t="str">
        <f t="shared" ref="P20" si="10">IF(M20="Material Ingredient Screening &amp; Optimisation Action Plan",0.5,IF(M20="Advanced Inventory &amp; Assessment",1,IF(M20="Material Ingredient Optimisation",1.5,IF(M20="REACH (International Only)",1,IF(M20="Global Green Tag PhD (International Only)",1,"")))))</f>
        <v/>
      </c>
      <c r="Q20" s="400" t="str">
        <f t="shared" ref="Q20" si="11">IF(N20="Yes",P20*2,P20)</f>
        <v/>
      </c>
      <c r="R20" s="345" t="b">
        <f>IF(OR(M20="Material Ingredient Screening &amp; Optimisation Action Plan"),#REF!*0.5,IF(OR(M20="Advanced Inventory &amp; Assessment"),#REF!*1,IF(OR(M20="Material Ingredient Optimisation"),#REF!*1.5,IF(OR(M20="REACH"),#REF!*1,IF(OR(M20="Global Green Tag"),#REF!*1)))))</f>
        <v>0</v>
      </c>
    </row>
    <row r="21" spans="1:19" ht="12.75" x14ac:dyDescent="0.2">
      <c r="A21" s="76"/>
      <c r="B21" s="329" t="str">
        <f>IF(ISBLANK(Materials!B21),"",Materials!B21)</f>
        <v/>
      </c>
      <c r="C21" s="330" t="str">
        <f>IF(ISBLANK(Materials!C21),"",Materials!C21)</f>
        <v/>
      </c>
      <c r="D21" s="330" t="str">
        <f>IF(ISBLANK(Materials!D21),"",Materials!D21)</f>
        <v/>
      </c>
      <c r="E21" s="331" t="str">
        <f>IF(ISBLANK(Materials!E21),"",Materials!E21)</f>
        <v/>
      </c>
      <c r="F21" s="240"/>
      <c r="G21" s="332" t="str">
        <f>IF(ISBLANK(Materials!F21),"",Materials!F21)</f>
        <v/>
      </c>
      <c r="H21" s="69"/>
      <c r="I21" s="335"/>
      <c r="J21" s="336"/>
      <c r="K21" s="290" t="str">
        <f t="shared" si="2"/>
        <v/>
      </c>
      <c r="L21" s="228"/>
      <c r="M21" s="244"/>
      <c r="N21" s="278"/>
      <c r="O21" s="295" t="e">
        <f t="shared" si="0"/>
        <v>#VALUE!</v>
      </c>
      <c r="P21" s="349" t="str">
        <f t="shared" si="3"/>
        <v/>
      </c>
      <c r="Q21" s="400" t="str">
        <f t="shared" si="1"/>
        <v/>
      </c>
      <c r="R21" s="346" t="b">
        <f>IF(OR(M21="Material Ingredient Screening &amp; Optimisation Action Plan"),#REF!*0.5,IF(OR(M21="Advanced Inventory &amp; Assessment"),#REF!*1,IF(OR(M21="Material Ingredient Optimisation"),#REF!*1.5,IF(OR(M21="REACH"),#REF!*1,IF(OR(M21="Global Green Tag"),#REF!*1)))))</f>
        <v>0</v>
      </c>
    </row>
    <row r="22" spans="1:19" ht="58.9" customHeight="1" x14ac:dyDescent="0.2">
      <c r="A22" s="196" t="s">
        <v>51</v>
      </c>
      <c r="B22" s="279"/>
      <c r="C22" s="280"/>
      <c r="D22" s="280"/>
      <c r="E22" s="280"/>
      <c r="F22" s="280"/>
      <c r="G22" s="280"/>
      <c r="H22" s="45"/>
      <c r="I22" s="353" t="s">
        <v>40</v>
      </c>
      <c r="J22" s="559"/>
      <c r="K22" s="354" t="s">
        <v>72</v>
      </c>
      <c r="L22" s="45"/>
      <c r="M22" s="512" t="s">
        <v>173</v>
      </c>
      <c r="N22" s="536"/>
      <c r="O22" s="295" cm="1">
        <f t="array" ref="O22">SUM(IFERROR(O9:O21,0))</f>
        <v>0</v>
      </c>
      <c r="P22" s="350"/>
      <c r="Q22" s="351" cm="1">
        <f t="array" ref="Q22">SUM(IFERROR(Q9:Q21,0))</f>
        <v>0</v>
      </c>
      <c r="R22" s="352"/>
    </row>
    <row r="23" spans="1:19" ht="33" customHeight="1" x14ac:dyDescent="0.2">
      <c r="B23" s="200"/>
      <c r="C23" s="201"/>
      <c r="D23" s="201"/>
      <c r="E23" s="201"/>
      <c r="F23" s="201"/>
      <c r="G23" s="201"/>
      <c r="H23" s="199"/>
      <c r="I23" s="249">
        <f>COUNTIF(I9:I21,"&lt;&gt;")</f>
        <v>0</v>
      </c>
      <c r="J23" s="560"/>
      <c r="K23" s="232">
        <f>SUM(K9:K21)+I23</f>
        <v>0</v>
      </c>
      <c r="L23" s="199"/>
      <c r="M23" s="531"/>
      <c r="N23" s="532"/>
      <c r="O23" s="533"/>
      <c r="P23" s="267"/>
      <c r="Q23" s="348"/>
      <c r="R23" s="285"/>
    </row>
    <row r="24" spans="1:19" ht="12" customHeight="1" x14ac:dyDescent="0.2">
      <c r="B24" s="71"/>
      <c r="C24" s="71"/>
      <c r="D24" s="71"/>
      <c r="E24" s="71"/>
      <c r="F24" s="71"/>
      <c r="G24" s="71"/>
      <c r="I24" s="554"/>
      <c r="J24" s="555"/>
      <c r="K24" s="226"/>
      <c r="L24" s="70"/>
      <c r="M24" s="54"/>
    </row>
    <row r="25" spans="1:19" ht="12" customHeight="1" x14ac:dyDescent="0.2">
      <c r="B25" s="212"/>
      <c r="C25" s="212"/>
      <c r="D25" s="212"/>
      <c r="E25" s="71"/>
      <c r="F25" s="71"/>
      <c r="G25" s="71"/>
      <c r="I25" s="556"/>
      <c r="J25" s="556"/>
      <c r="K25" s="226"/>
      <c r="L25" s="70"/>
      <c r="M25" s="54"/>
    </row>
    <row r="26" spans="1:19" ht="12" customHeight="1" x14ac:dyDescent="0.2">
      <c r="B26" s="212"/>
      <c r="C26" s="212"/>
      <c r="D26" s="212"/>
      <c r="E26" s="71"/>
      <c r="F26" s="71"/>
      <c r="G26" s="71"/>
      <c r="I26" s="226"/>
      <c r="J26" s="226"/>
      <c r="K26" s="226"/>
      <c r="L26" s="70"/>
      <c r="M26" s="222" t="s">
        <v>166</v>
      </c>
    </row>
    <row r="27" spans="1:19" ht="25.5" x14ac:dyDescent="0.2">
      <c r="I27" s="70"/>
      <c r="J27" s="70"/>
      <c r="K27" s="70"/>
      <c r="L27" s="70"/>
      <c r="M27" s="390" t="s">
        <v>162</v>
      </c>
      <c r="N27" s="390" t="s">
        <v>150</v>
      </c>
      <c r="O27" s="391" t="s">
        <v>138</v>
      </c>
      <c r="P27" s="389"/>
      <c r="S27" s="391" t="s">
        <v>139</v>
      </c>
    </row>
    <row r="28" spans="1:19" ht="42" customHeight="1" x14ac:dyDescent="0.2">
      <c r="I28" s="70"/>
      <c r="J28" s="70"/>
      <c r="K28" s="70"/>
      <c r="L28" s="70"/>
      <c r="M28" s="392" t="s">
        <v>151</v>
      </c>
      <c r="N28" s="392" t="s">
        <v>152</v>
      </c>
      <c r="O28" s="393" t="s">
        <v>142</v>
      </c>
      <c r="P28" s="389"/>
      <c r="S28" s="393" t="s">
        <v>167</v>
      </c>
    </row>
    <row r="29" spans="1:19" ht="43.9" customHeight="1" x14ac:dyDescent="0.2">
      <c r="I29" s="70"/>
      <c r="J29" s="70"/>
      <c r="K29" s="70"/>
      <c r="L29" s="70"/>
      <c r="M29" s="573" t="s">
        <v>163</v>
      </c>
      <c r="N29" s="394" t="s">
        <v>153</v>
      </c>
      <c r="O29" s="547" t="s">
        <v>158</v>
      </c>
      <c r="P29" s="389"/>
      <c r="S29" s="546" t="s">
        <v>168</v>
      </c>
    </row>
    <row r="30" spans="1:19" ht="43.9" customHeight="1" x14ac:dyDescent="0.2">
      <c r="I30" s="70"/>
      <c r="J30" s="70"/>
      <c r="K30" s="70"/>
      <c r="L30" s="70"/>
      <c r="M30" s="574"/>
      <c r="N30" s="395" t="s">
        <v>154</v>
      </c>
      <c r="O30" s="548"/>
      <c r="P30" s="389"/>
      <c r="S30" s="546"/>
    </row>
    <row r="31" spans="1:19" ht="43.9" customHeight="1" x14ac:dyDescent="0.2">
      <c r="M31" s="574"/>
      <c r="N31" s="571" t="s">
        <v>178</v>
      </c>
      <c r="O31" s="548"/>
      <c r="P31" s="389"/>
      <c r="S31" s="546"/>
    </row>
    <row r="32" spans="1:19" ht="43.9" customHeight="1" x14ac:dyDescent="0.2">
      <c r="M32" s="574"/>
      <c r="N32" s="572"/>
      <c r="O32" s="548"/>
      <c r="P32" s="389"/>
      <c r="S32" s="546"/>
    </row>
    <row r="33" spans="1:19" ht="43.9" customHeight="1" x14ac:dyDescent="0.2">
      <c r="M33" s="574"/>
      <c r="N33" s="395" t="s">
        <v>155</v>
      </c>
      <c r="O33" s="548"/>
      <c r="P33" s="389"/>
      <c r="S33" s="546"/>
    </row>
    <row r="34" spans="1:19" ht="43.15" customHeight="1" x14ac:dyDescent="0.2">
      <c r="I34" s="73"/>
      <c r="J34" s="73"/>
      <c r="K34" s="73"/>
      <c r="L34" s="73"/>
      <c r="M34" s="574"/>
      <c r="N34" s="395" t="s">
        <v>156</v>
      </c>
      <c r="O34" s="548"/>
      <c r="P34" s="389"/>
      <c r="S34" s="546"/>
    </row>
    <row r="35" spans="1:19" s="73" customFormat="1" ht="34.9" customHeight="1" x14ac:dyDescent="0.2">
      <c r="A35" s="190"/>
      <c r="H35" s="72"/>
      <c r="I35" s="65"/>
      <c r="J35" s="65"/>
      <c r="K35" s="65"/>
      <c r="L35" s="65"/>
      <c r="M35" s="575"/>
      <c r="N35" s="396" t="s">
        <v>157</v>
      </c>
      <c r="O35" s="548"/>
      <c r="P35" s="389"/>
      <c r="S35" s="546"/>
    </row>
    <row r="36" spans="1:19" ht="34.9" customHeight="1" x14ac:dyDescent="0.2">
      <c r="M36" s="568" t="s">
        <v>164</v>
      </c>
      <c r="N36" s="394" t="s">
        <v>159</v>
      </c>
      <c r="O36" s="548"/>
      <c r="P36" s="389"/>
      <c r="S36" s="546" t="s">
        <v>169</v>
      </c>
    </row>
    <row r="37" spans="1:19" ht="34.9" customHeight="1" x14ac:dyDescent="0.2">
      <c r="M37" s="569"/>
      <c r="N37" s="397" t="s">
        <v>155</v>
      </c>
      <c r="O37" s="548"/>
      <c r="P37" s="389"/>
      <c r="S37" s="546"/>
    </row>
    <row r="38" spans="1:19" ht="38.25" x14ac:dyDescent="0.2">
      <c r="M38" s="569"/>
      <c r="N38" s="395" t="s">
        <v>160</v>
      </c>
      <c r="O38" s="548"/>
      <c r="P38" s="389"/>
      <c r="S38" s="546"/>
    </row>
    <row r="39" spans="1:19" ht="48.75" customHeight="1" x14ac:dyDescent="0.2">
      <c r="M39" s="570"/>
      <c r="N39" s="396" t="s">
        <v>157</v>
      </c>
      <c r="O39" s="549"/>
      <c r="S39" s="546"/>
    </row>
    <row r="40" spans="1:19" ht="12.4" customHeight="1" x14ac:dyDescent="0.2">
      <c r="M40" s="579" t="s">
        <v>161</v>
      </c>
      <c r="N40" s="579" t="s">
        <v>179</v>
      </c>
      <c r="O40" s="576" t="s">
        <v>165</v>
      </c>
      <c r="S40" s="547" t="s">
        <v>168</v>
      </c>
    </row>
    <row r="41" spans="1:19" ht="51.75" customHeight="1" x14ac:dyDescent="0.2">
      <c r="M41" s="579"/>
      <c r="N41" s="579"/>
      <c r="O41" s="577"/>
      <c r="S41" s="548"/>
    </row>
    <row r="42" spans="1:19" ht="13.15" customHeight="1" x14ac:dyDescent="0.2">
      <c r="M42" s="579"/>
      <c r="N42" s="579"/>
      <c r="O42" s="577"/>
      <c r="S42" s="548"/>
    </row>
    <row r="43" spans="1:19" ht="13.15" customHeight="1" x14ac:dyDescent="0.2">
      <c r="M43" s="579"/>
      <c r="N43" s="579"/>
      <c r="O43" s="578"/>
      <c r="S43" s="549"/>
    </row>
    <row r="57" ht="13.15" customHeight="1" x14ac:dyDescent="0.2"/>
    <row r="73" ht="13.15" customHeight="1" x14ac:dyDescent="0.2"/>
    <row r="89" ht="13.15" customHeight="1" x14ac:dyDescent="0.2"/>
    <row r="105" ht="13.15" customHeight="1" x14ac:dyDescent="0.2"/>
    <row r="121" ht="13.15" customHeight="1" x14ac:dyDescent="0.2"/>
    <row r="137" ht="13.15" customHeight="1" x14ac:dyDescent="0.2"/>
  </sheetData>
  <sheetProtection sheet="1" formatColumns="0" formatRows="0"/>
  <protectedRanges>
    <protectedRange algorithmName="SHA-512" hashValue="18fTkpIFyJy3h295sgMe6JulkDxyHmYjpnPQYJyOBBuTjG78Mhe4foHfwoodAV185RbxbMJDOmgta2IdN+0Kqg==" saltValue="RvW0F4hdhsSjE2Edvc471w==" spinCount="100000" sqref="B1:B9" name="Range1"/>
  </protectedRanges>
  <dataConsolidate/>
  <mergeCells count="32">
    <mergeCell ref="M36:M39"/>
    <mergeCell ref="N31:N32"/>
    <mergeCell ref="M29:M35"/>
    <mergeCell ref="O40:O43"/>
    <mergeCell ref="O29:O39"/>
    <mergeCell ref="N40:N43"/>
    <mergeCell ref="M40:M43"/>
    <mergeCell ref="S29:S35"/>
    <mergeCell ref="S36:S39"/>
    <mergeCell ref="S40:S43"/>
    <mergeCell ref="B7:B8"/>
    <mergeCell ref="B6:G6"/>
    <mergeCell ref="E7:E8"/>
    <mergeCell ref="G7:G8"/>
    <mergeCell ref="C7:C8"/>
    <mergeCell ref="D7:D8"/>
    <mergeCell ref="F7:F8"/>
    <mergeCell ref="I24:J25"/>
    <mergeCell ref="K7:K8"/>
    <mergeCell ref="J22:J23"/>
    <mergeCell ref="I6:K6"/>
    <mergeCell ref="I7:I8"/>
    <mergeCell ref="J7:J8"/>
    <mergeCell ref="M6:O6"/>
    <mergeCell ref="M23:O23"/>
    <mergeCell ref="M7:M8"/>
    <mergeCell ref="M22:N22"/>
    <mergeCell ref="R7:R8"/>
    <mergeCell ref="N7:N8"/>
    <mergeCell ref="P7:P8"/>
    <mergeCell ref="Q7:Q8"/>
    <mergeCell ref="O7:O8"/>
  </mergeCells>
  <phoneticPr fontId="0" type="noConversion"/>
  <conditionalFormatting sqref="R9:R21">
    <cfRule type="cellIs" dxfId="2" priority="14" operator="equal">
      <formula>FALSE</formula>
    </cfRule>
  </conditionalFormatting>
  <conditionalFormatting sqref="O9:O22 Q9:Q21">
    <cfRule type="expression" dxfId="1" priority="9">
      <formula>ISERROR(O9)</formula>
    </cfRule>
  </conditionalFormatting>
  <conditionalFormatting sqref="R9:R21">
    <cfRule type="containsErrors" dxfId="0" priority="1">
      <formula>ISERROR(R9)</formula>
    </cfRule>
  </conditionalFormatting>
  <dataValidations count="2">
    <dataValidation type="list" allowBlank="1" showInputMessage="1" showErrorMessage="1" sqref="J9:J21 N9:N21" xr:uid="{00000000-0002-0000-0500-000000000000}">
      <formula1>"Yes, No"</formula1>
    </dataValidation>
    <dataValidation type="list" allowBlank="1" showInputMessage="1" showErrorMessage="1" sqref="M9:M21" xr:uid="{00000000-0002-0000-0500-000001000000}">
      <formula1>"Material Ingredient Screening &amp; Optimisation Action Plan, Advanced Inventory &amp; Assessment, Material Ingredient Optimisation, REACH (International Only), Global Green Tag PhD (International Only)"</formula1>
    </dataValidation>
  </dataValidations>
  <pageMargins left="1" right="0.75" top="1" bottom="0.75" header="0.5" footer="0.5"/>
  <pageSetup orientation="portrait"/>
  <headerFooter alignWithMargins="0">
    <oddFooter>&amp;LU S Green Building Council&amp;C&amp;"Arial,Bold"&amp;A&amp;RLEED&amp;XTM&amp;X Material Tracker</oddFooter>
  </headerFooter>
  <ignoredErrors>
    <ignoredError sqref="O21 O10:O17" evalError="1"/>
  </ignoredErrors>
  <drawing r:id="rId1"/>
  <legacyDrawing r:id="rId2"/>
  <oleObjects>
    <mc:AlternateContent xmlns:mc="http://schemas.openxmlformats.org/markup-compatibility/2006">
      <mc:Choice Requires="x14">
        <oleObject progId="MSPhotoEd.3" shapeId="2" r:id="rId3">
          <objectPr defaultSize="0" autoPict="0" r:id="rId4">
            <anchor moveWithCells="1" sizeWithCells="1">
              <from>
                <xdr:col>8</xdr:col>
                <xdr:colOff>0</xdr:colOff>
                <xdr:row>0</xdr:row>
                <xdr:rowOff>0</xdr:rowOff>
              </from>
              <to>
                <xdr:col>8</xdr:col>
                <xdr:colOff>0</xdr:colOff>
                <xdr:row>0</xdr:row>
                <xdr:rowOff>0</xdr:rowOff>
              </to>
            </anchor>
          </objectPr>
        </oleObject>
      </mc:Choice>
      <mc:Fallback>
        <oleObject progId="MSPhotoEd.3" shapeId="1059" r:id="rId3"/>
      </mc:Fallback>
    </mc:AlternateContent>
  </oleObjec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2000000}">
          <x14:formula1>
            <xm:f>Reference!$B$1:$B$10</xm:f>
          </x14:formula1>
          <xm:sqref>I9:I21</xm:sqref>
        </x14:dataValidation>
      </x14:dataValidations>
    </ex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4"/>
  <dimension ref="A1:B13"/>
  <sheetViews>
    <sheetView workbookViewId="0">
      <selection activeCell="D22" sqref="D22"/>
    </sheetView>
  </sheetViews>
  <sheetFormatPr defaultColWidth="8.7109375" defaultRowHeight="12.75" x14ac:dyDescent="0.2"/>
  <cols>
    <col min="1" max="1" width="16.7109375" customWidth="1"/>
  </cols>
  <sheetData>
    <row r="1" spans="1:2" x14ac:dyDescent="0.2">
      <c r="A1" s="234" t="s">
        <v>117</v>
      </c>
      <c r="B1" s="234" t="s">
        <v>109</v>
      </c>
    </row>
    <row r="2" spans="1:2" x14ac:dyDescent="0.2">
      <c r="A2" s="234"/>
      <c r="B2" s="234" t="s">
        <v>130</v>
      </c>
    </row>
    <row r="3" spans="1:2" x14ac:dyDescent="0.2">
      <c r="B3" s="234" t="s">
        <v>131</v>
      </c>
    </row>
    <row r="4" spans="1:2" x14ac:dyDescent="0.2">
      <c r="B4" s="234" t="s">
        <v>110</v>
      </c>
    </row>
    <row r="5" spans="1:2" x14ac:dyDescent="0.2">
      <c r="B5" s="234" t="s">
        <v>111</v>
      </c>
    </row>
    <row r="6" spans="1:2" x14ac:dyDescent="0.2">
      <c r="B6" s="234" t="s">
        <v>112</v>
      </c>
    </row>
    <row r="7" spans="1:2" x14ac:dyDescent="0.2">
      <c r="B7" s="234" t="s">
        <v>113</v>
      </c>
    </row>
    <row r="8" spans="1:2" x14ac:dyDescent="0.2">
      <c r="B8" s="234" t="s">
        <v>114</v>
      </c>
    </row>
    <row r="9" spans="1:2" x14ac:dyDescent="0.2">
      <c r="B9" s="234" t="s">
        <v>115</v>
      </c>
    </row>
    <row r="10" spans="1:2" x14ac:dyDescent="0.2">
      <c r="B10" s="234" t="s">
        <v>116</v>
      </c>
    </row>
    <row r="13" spans="1:2" x14ac:dyDescent="0.2">
      <c r="B13" s="381"/>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
  <dimension ref="B2:K45"/>
  <sheetViews>
    <sheetView showGridLines="0" topLeftCell="A18" zoomScaleNormal="100" zoomScalePageLayoutView="90" workbookViewId="0">
      <selection activeCell="N47" sqref="N47"/>
    </sheetView>
  </sheetViews>
  <sheetFormatPr defaultColWidth="8.7109375" defaultRowHeight="15" customHeight="1" x14ac:dyDescent="0.2"/>
  <cols>
    <col min="1" max="2" width="2.7109375" style="3" customWidth="1"/>
    <col min="3" max="3" width="7" style="3" customWidth="1"/>
    <col min="4" max="4" width="2.42578125" style="3" customWidth="1"/>
    <col min="5" max="5" width="5.7109375" style="3" customWidth="1"/>
    <col min="6" max="6" width="69.140625" style="3" customWidth="1"/>
    <col min="7" max="7" width="12.42578125" style="3" customWidth="1"/>
    <col min="8" max="8" width="19.140625" style="97" customWidth="1"/>
    <col min="9" max="9" width="2.7109375" style="3" customWidth="1"/>
    <col min="10" max="10" width="2.42578125" style="3" customWidth="1"/>
    <col min="11" max="11" width="28.7109375" style="3" customWidth="1"/>
    <col min="12" max="16384" width="8.7109375" style="3"/>
  </cols>
  <sheetData>
    <row r="2" spans="2:11" ht="15" customHeight="1" x14ac:dyDescent="0.2">
      <c r="B2" s="6"/>
      <c r="C2" s="7"/>
      <c r="D2" s="7"/>
      <c r="E2" s="7"/>
      <c r="F2" s="7"/>
      <c r="G2" s="7"/>
      <c r="H2" s="91"/>
      <c r="I2" s="8"/>
    </row>
    <row r="3" spans="2:11" ht="24.75" customHeight="1" x14ac:dyDescent="0.2">
      <c r="B3" s="9"/>
      <c r="C3" s="10" t="s">
        <v>14</v>
      </c>
      <c r="D3" s="2"/>
      <c r="E3" s="2"/>
      <c r="F3" s="1"/>
      <c r="G3" s="1"/>
      <c r="H3" s="92"/>
      <c r="I3" s="11"/>
      <c r="J3" s="12"/>
      <c r="K3" s="12"/>
    </row>
    <row r="4" spans="2:11" ht="15" customHeight="1" x14ac:dyDescent="0.2">
      <c r="B4" s="9"/>
      <c r="C4" s="13" t="s">
        <v>25</v>
      </c>
      <c r="D4" s="2"/>
      <c r="E4" s="2"/>
      <c r="F4" s="14"/>
      <c r="G4" s="14"/>
      <c r="H4" s="92"/>
      <c r="I4" s="15"/>
      <c r="K4" s="16"/>
    </row>
    <row r="5" spans="2:11" ht="9" customHeight="1" x14ac:dyDescent="0.2">
      <c r="B5" s="9"/>
      <c r="C5" s="2"/>
      <c r="D5" s="17"/>
      <c r="E5" s="14"/>
      <c r="F5" s="14"/>
      <c r="G5" s="14"/>
      <c r="H5" s="93"/>
      <c r="I5" s="15"/>
      <c r="K5" s="16"/>
    </row>
    <row r="6" spans="2:11" ht="15" customHeight="1" x14ac:dyDescent="0.2">
      <c r="B6" s="9"/>
      <c r="C6" s="18" t="s">
        <v>66</v>
      </c>
      <c r="D6" s="1"/>
      <c r="E6" s="1"/>
      <c r="F6" s="1"/>
      <c r="G6" s="2"/>
      <c r="H6" s="378">
        <f>IF('Instructions BD+C'!G32&gt;1,'Instructions BD+C'!G32,IF('Instructions BD+C'!G32=0,'Instructions ID+C'!G22))</f>
        <v>0</v>
      </c>
      <c r="I6" s="4"/>
      <c r="K6" s="41"/>
    </row>
    <row r="7" spans="2:11" ht="21" customHeight="1" x14ac:dyDescent="0.2">
      <c r="B7" s="223"/>
      <c r="C7"/>
      <c r="D7"/>
      <c r="E7"/>
      <c r="F7"/>
      <c r="G7"/>
      <c r="H7"/>
      <c r="I7" s="15"/>
      <c r="K7" s="40"/>
    </row>
    <row r="8" spans="2:11" ht="21.75" customHeight="1" x14ac:dyDescent="0.2">
      <c r="B8" s="42"/>
      <c r="C8" s="43"/>
      <c r="D8" s="44"/>
      <c r="E8" s="42"/>
      <c r="F8" s="44"/>
      <c r="G8" s="42"/>
      <c r="H8" s="94"/>
      <c r="I8" s="42"/>
      <c r="K8" s="40"/>
    </row>
    <row r="9" spans="2:11" ht="25.5" customHeight="1" x14ac:dyDescent="0.2">
      <c r="B9" s="6"/>
      <c r="C9" s="19" t="s">
        <v>127</v>
      </c>
      <c r="D9" s="7"/>
      <c r="E9" s="7"/>
      <c r="F9" s="7"/>
      <c r="G9" s="7"/>
      <c r="H9" s="91"/>
      <c r="I9" s="8"/>
    </row>
    <row r="10" spans="2:11" ht="15" customHeight="1" x14ac:dyDescent="0.2">
      <c r="B10" s="9"/>
      <c r="C10" s="20"/>
      <c r="D10" s="2"/>
      <c r="E10" s="2"/>
      <c r="F10" s="2"/>
      <c r="G10" s="2"/>
      <c r="H10" s="92"/>
      <c r="I10" s="15"/>
      <c r="K10" s="21"/>
    </row>
    <row r="11" spans="2:11" ht="18" customHeight="1" x14ac:dyDescent="0.2">
      <c r="B11" s="9"/>
      <c r="C11" s="22" t="s">
        <v>32</v>
      </c>
      <c r="D11" s="18"/>
      <c r="E11" s="18"/>
      <c r="F11" s="2"/>
      <c r="G11" s="2"/>
      <c r="H11" s="92"/>
      <c r="I11" s="15"/>
      <c r="K11" s="21"/>
    </row>
    <row r="12" spans="2:11" ht="15" customHeight="1" x14ac:dyDescent="0.2">
      <c r="B12" s="9"/>
      <c r="C12" s="23"/>
      <c r="D12" s="18"/>
      <c r="E12" s="18"/>
      <c r="F12" s="2"/>
      <c r="G12" s="2"/>
      <c r="H12" s="92"/>
      <c r="I12" s="15"/>
      <c r="K12" s="21"/>
    </row>
    <row r="13" spans="2:11" ht="15" customHeight="1" x14ac:dyDescent="0.2">
      <c r="B13" s="9"/>
      <c r="C13" s="18" t="s">
        <v>18</v>
      </c>
      <c r="D13" s="18"/>
      <c r="E13" s="2"/>
      <c r="F13" s="25"/>
      <c r="G13" s="2"/>
      <c r="H13" s="204">
        <f>'Environ. Product Declarations'!K22</f>
        <v>0</v>
      </c>
      <c r="I13" s="15"/>
      <c r="K13" s="41"/>
    </row>
    <row r="14" spans="2:11" ht="15" customHeight="1" x14ac:dyDescent="0.2">
      <c r="B14" s="9"/>
      <c r="C14" s="26"/>
      <c r="D14" s="26"/>
      <c r="E14" s="2"/>
      <c r="F14" s="27"/>
      <c r="G14" s="2"/>
      <c r="H14" s="95"/>
      <c r="I14" s="15"/>
      <c r="K14" s="40"/>
    </row>
    <row r="15" spans="2:11" ht="22.5" customHeight="1" x14ac:dyDescent="0.2">
      <c r="B15" s="9"/>
      <c r="C15" s="29"/>
      <c r="D15" s="29"/>
      <c r="E15" s="29"/>
      <c r="F15" s="30"/>
      <c r="G15" s="30"/>
      <c r="H15" s="96"/>
      <c r="I15" s="15"/>
      <c r="K15" s="40"/>
    </row>
    <row r="16" spans="2:11" ht="15" customHeight="1" x14ac:dyDescent="0.2">
      <c r="B16" s="9"/>
      <c r="C16" s="22" t="s">
        <v>134</v>
      </c>
      <c r="D16" s="18"/>
      <c r="E16" s="18"/>
      <c r="F16" s="2"/>
      <c r="G16" s="2"/>
      <c r="H16" s="92"/>
      <c r="I16" s="15"/>
      <c r="K16" s="31"/>
    </row>
    <row r="17" spans="2:11" ht="15" customHeight="1" x14ac:dyDescent="0.2">
      <c r="B17" s="9"/>
      <c r="C17" s="398"/>
      <c r="D17" s="18"/>
      <c r="E17" s="2"/>
      <c r="F17" s="25"/>
      <c r="G17" s="2"/>
      <c r="H17" s="2"/>
      <c r="I17" s="15"/>
      <c r="K17" s="40"/>
    </row>
    <row r="18" spans="2:11" ht="9" customHeight="1" x14ac:dyDescent="0.2">
      <c r="B18" s="9"/>
      <c r="C18" s="24"/>
      <c r="D18" s="24"/>
      <c r="E18" s="2"/>
      <c r="F18" s="2"/>
      <c r="G18" s="2"/>
      <c r="H18" s="92"/>
      <c r="I18" s="15"/>
      <c r="K18" s="40"/>
    </row>
    <row r="19" spans="2:11" ht="15" customHeight="1" x14ac:dyDescent="0.2">
      <c r="B19" s="9"/>
      <c r="C19" s="18" t="s">
        <v>171</v>
      </c>
      <c r="D19" s="18"/>
      <c r="E19" s="2"/>
      <c r="F19" s="25"/>
      <c r="G19" s="2"/>
      <c r="H19" s="291">
        <f>'Environ. Product Declarations'!O22</f>
        <v>0</v>
      </c>
      <c r="I19" s="15"/>
      <c r="K19" s="41"/>
    </row>
    <row r="20" spans="2:11" ht="21.75" customHeight="1" x14ac:dyDescent="0.2">
      <c r="B20" s="9"/>
      <c r="C20" s="26"/>
      <c r="D20" s="27"/>
      <c r="E20" s="2"/>
      <c r="F20" s="27"/>
      <c r="G20" s="2"/>
      <c r="H20" s="95"/>
      <c r="I20" s="15"/>
      <c r="K20" s="40"/>
    </row>
    <row r="21" spans="2:11" ht="21.75" customHeight="1" x14ac:dyDescent="0.2">
      <c r="B21" s="42"/>
      <c r="C21" s="43"/>
      <c r="D21" s="44"/>
      <c r="E21" s="42"/>
      <c r="F21" s="44"/>
      <c r="G21" s="42"/>
      <c r="H21" s="94"/>
      <c r="I21" s="42"/>
      <c r="K21" s="40"/>
    </row>
    <row r="22" spans="2:11" ht="26.25" customHeight="1" x14ac:dyDescent="0.2">
      <c r="B22" s="6"/>
      <c r="C22" s="19" t="s">
        <v>128</v>
      </c>
      <c r="D22" s="7"/>
      <c r="E22" s="7"/>
      <c r="F22" s="7"/>
      <c r="G22" s="7"/>
      <c r="H22" s="91"/>
      <c r="I22" s="8"/>
      <c r="J22" s="33"/>
      <c r="K22" s="33"/>
    </row>
    <row r="23" spans="2:11" ht="15" customHeight="1" x14ac:dyDescent="0.2">
      <c r="B23" s="9"/>
      <c r="C23" s="28"/>
      <c r="D23" s="29"/>
      <c r="E23" s="29"/>
      <c r="F23" s="30"/>
      <c r="G23" s="30"/>
      <c r="H23" s="96"/>
      <c r="I23" s="15"/>
      <c r="K23" s="40"/>
    </row>
    <row r="24" spans="2:11" ht="18" customHeight="1" x14ac:dyDescent="0.2">
      <c r="B24" s="9"/>
      <c r="C24" s="18" t="s">
        <v>61</v>
      </c>
      <c r="D24" s="2"/>
      <c r="E24" s="24"/>
      <c r="F24" s="2"/>
      <c r="G24" s="2"/>
      <c r="H24" s="221">
        <f>IFERROR('Sourcing of Raw Materials'!AC22,0)</f>
        <v>0</v>
      </c>
      <c r="I24" s="15"/>
      <c r="K24" s="32"/>
    </row>
    <row r="25" spans="2:11" ht="15" customHeight="1" x14ac:dyDescent="0.2">
      <c r="B25" s="9"/>
      <c r="C25" s="24"/>
      <c r="D25" s="2"/>
      <c r="E25" s="24"/>
      <c r="F25" s="2"/>
      <c r="G25" s="2"/>
      <c r="H25" s="92"/>
      <c r="I25" s="15"/>
      <c r="K25" s="32"/>
    </row>
    <row r="26" spans="2:11" ht="18" customHeight="1" x14ac:dyDescent="0.2">
      <c r="B26" s="9"/>
      <c r="C26" s="18" t="s">
        <v>30</v>
      </c>
      <c r="D26" s="2"/>
      <c r="E26" s="18"/>
      <c r="F26" s="25"/>
      <c r="G26" s="2"/>
      <c r="H26" s="292">
        <f>IFERROR(H24/H6,0)</f>
        <v>0</v>
      </c>
      <c r="I26" s="15"/>
      <c r="K26" s="41"/>
    </row>
    <row r="27" spans="2:11" ht="21.75" customHeight="1" x14ac:dyDescent="0.2">
      <c r="B27" s="9"/>
      <c r="C27" s="26"/>
      <c r="D27" s="27"/>
      <c r="E27" s="2"/>
      <c r="F27" s="27"/>
      <c r="G27" s="2"/>
      <c r="H27" s="95"/>
      <c r="I27" s="15"/>
      <c r="K27" s="40"/>
    </row>
    <row r="28" spans="2:11" ht="15" customHeight="1" x14ac:dyDescent="0.2">
      <c r="B28" s="42"/>
      <c r="C28" s="43"/>
      <c r="D28" s="44"/>
      <c r="E28" s="42"/>
      <c r="F28" s="44"/>
      <c r="G28" s="42"/>
      <c r="H28" s="94"/>
      <c r="I28" s="42"/>
      <c r="J28" s="33"/>
      <c r="K28" s="40"/>
    </row>
    <row r="29" spans="2:11" ht="25.5" customHeight="1" x14ac:dyDescent="0.2">
      <c r="B29" s="6"/>
      <c r="C29" s="19" t="s">
        <v>129</v>
      </c>
      <c r="D29" s="7"/>
      <c r="E29" s="7"/>
      <c r="F29" s="7"/>
      <c r="G29" s="7"/>
      <c r="H29" s="91"/>
      <c r="I29" s="8"/>
      <c r="J29" s="33"/>
      <c r="K29" s="33"/>
    </row>
    <row r="30" spans="2:11" ht="15" customHeight="1" x14ac:dyDescent="0.2">
      <c r="B30" s="9"/>
      <c r="C30" s="2"/>
      <c r="D30" s="2"/>
      <c r="E30" s="2"/>
      <c r="F30" s="2"/>
      <c r="G30" s="2"/>
      <c r="H30" s="92"/>
      <c r="I30" s="15"/>
      <c r="J30" s="33"/>
      <c r="K30" s="34"/>
    </row>
    <row r="31" spans="2:11" ht="18" customHeight="1" x14ac:dyDescent="0.2">
      <c r="B31" s="9"/>
      <c r="C31" s="22" t="s">
        <v>15</v>
      </c>
      <c r="D31" s="18"/>
      <c r="E31" s="18"/>
      <c r="F31" s="2"/>
      <c r="G31" s="2"/>
      <c r="H31" s="92"/>
      <c r="I31" s="15"/>
      <c r="K31" s="31"/>
    </row>
    <row r="32" spans="2:11" ht="15" customHeight="1" x14ac:dyDescent="0.2">
      <c r="B32" s="9"/>
      <c r="C32" s="22"/>
      <c r="D32" s="18"/>
      <c r="E32" s="18"/>
      <c r="F32" s="2"/>
      <c r="G32" s="2"/>
      <c r="H32" s="92"/>
      <c r="I32" s="15"/>
      <c r="K32" s="31"/>
    </row>
    <row r="33" spans="2:11" ht="18" customHeight="1" x14ac:dyDescent="0.2">
      <c r="B33" s="9"/>
      <c r="C33" s="62" t="s">
        <v>16</v>
      </c>
      <c r="D33" s="2"/>
      <c r="E33" s="24"/>
      <c r="F33" s="2"/>
      <c r="G33" s="2"/>
      <c r="H33" s="215">
        <f>'Material Ingredients'!K23</f>
        <v>0</v>
      </c>
      <c r="I33" s="15"/>
      <c r="K33" s="41"/>
    </row>
    <row r="34" spans="2:11" ht="15" customHeight="1" x14ac:dyDescent="0.2">
      <c r="B34" s="9"/>
      <c r="C34" s="35"/>
      <c r="D34" s="2"/>
      <c r="E34" s="27"/>
      <c r="F34" s="27"/>
      <c r="G34" s="2"/>
      <c r="H34" s="95"/>
      <c r="I34" s="15"/>
      <c r="K34" s="40"/>
    </row>
    <row r="35" spans="2:11" ht="22.5" customHeight="1" x14ac:dyDescent="0.2">
      <c r="B35" s="9"/>
      <c r="C35" s="29"/>
      <c r="D35" s="29"/>
      <c r="E35" s="29"/>
      <c r="F35" s="30"/>
      <c r="G35" s="30"/>
      <c r="H35" s="96"/>
      <c r="I35" s="15"/>
      <c r="K35" s="40"/>
    </row>
    <row r="36" spans="2:11" ht="15" customHeight="1" x14ac:dyDescent="0.2">
      <c r="B36" s="9"/>
      <c r="C36" s="22" t="s">
        <v>26</v>
      </c>
      <c r="D36" s="18"/>
      <c r="E36" s="18"/>
      <c r="F36" s="2"/>
      <c r="G36" s="2"/>
      <c r="H36" s="92"/>
      <c r="I36" s="15"/>
      <c r="K36" s="31"/>
    </row>
    <row r="37" spans="2:11" ht="18" customHeight="1" x14ac:dyDescent="0.2">
      <c r="B37" s="9"/>
      <c r="C37" s="398"/>
      <c r="D37" s="2"/>
      <c r="E37" s="18"/>
      <c r="F37" s="25"/>
      <c r="G37" s="2"/>
      <c r="H37" s="2"/>
      <c r="I37" s="15"/>
      <c r="K37" s="32"/>
    </row>
    <row r="38" spans="2:11" ht="15" customHeight="1" x14ac:dyDescent="0.2">
      <c r="B38" s="9"/>
      <c r="C38" s="24"/>
      <c r="D38" s="2"/>
      <c r="E38" s="24"/>
      <c r="F38" s="2"/>
      <c r="G38" s="2"/>
      <c r="H38" s="92"/>
      <c r="I38" s="15"/>
      <c r="K38" s="32"/>
    </row>
    <row r="39" spans="2:11" ht="18" customHeight="1" x14ac:dyDescent="0.2">
      <c r="B39" s="9"/>
      <c r="C39" s="18" t="s">
        <v>172</v>
      </c>
      <c r="D39" s="2"/>
      <c r="E39" s="24"/>
      <c r="F39" s="2"/>
      <c r="G39" s="2"/>
      <c r="H39" s="399">
        <f>'Material Ingredients'!O22</f>
        <v>0</v>
      </c>
      <c r="I39" s="15"/>
      <c r="K39" s="41"/>
    </row>
    <row r="40" spans="2:11" ht="21.75" customHeight="1" x14ac:dyDescent="0.2">
      <c r="B40" s="36"/>
      <c r="C40" s="98"/>
      <c r="D40" s="99"/>
      <c r="E40" s="5"/>
      <c r="F40" s="99"/>
      <c r="G40" s="5"/>
      <c r="H40" s="100"/>
      <c r="I40" s="37"/>
      <c r="K40" s="40"/>
    </row>
    <row r="41" spans="2:11" ht="15" customHeight="1" x14ac:dyDescent="0.2">
      <c r="D41" s="178"/>
      <c r="E41" s="178"/>
      <c r="F41" s="38"/>
      <c r="G41" s="39"/>
      <c r="J41" s="33"/>
      <c r="K41" s="101"/>
    </row>
    <row r="42" spans="2:11" ht="15" customHeight="1" x14ac:dyDescent="0.2">
      <c r="D42" s="580"/>
      <c r="E42" s="580"/>
      <c r="F42" s="38"/>
      <c r="J42" s="33"/>
      <c r="K42" s="581"/>
    </row>
    <row r="43" spans="2:11" ht="15" customHeight="1" x14ac:dyDescent="0.2">
      <c r="H43" s="3"/>
      <c r="K43" s="581"/>
    </row>
    <row r="44" spans="2:11" ht="15" customHeight="1" x14ac:dyDescent="0.2">
      <c r="J44" s="33"/>
      <c r="K44" s="101"/>
    </row>
    <row r="45" spans="2:11" ht="15" customHeight="1" x14ac:dyDescent="0.2">
      <c r="J45" s="33"/>
      <c r="K45" s="33"/>
    </row>
  </sheetData>
  <sheetProtection sheet="1" objects="1" scenarios="1"/>
  <mergeCells count="2">
    <mergeCell ref="D42:E42"/>
    <mergeCell ref="K42:K43"/>
  </mergeCells>
  <pageMargins left="0.7" right="0.7" top="0.75" bottom="0.75" header="0.3" footer="0.3"/>
  <pageSetup orientation="portrait" r:id="rId1"/>
  <legacyDrawing r:id="rId2"/>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5A613617A7C5B46826CF6D217F037D7" ma:contentTypeVersion="17" ma:contentTypeDescription="Create a new document." ma:contentTypeScope="" ma:versionID="e999bd87669cd8477f7eb10dc20f5d1a">
  <xsd:schema xmlns:xsd="http://www.w3.org/2001/XMLSchema" xmlns:xs="http://www.w3.org/2001/XMLSchema" xmlns:p="http://schemas.microsoft.com/office/2006/metadata/properties" xmlns:ns1="http://schemas.microsoft.com/sharepoint/v3" xmlns:ns3="ce537f1a-68b8-4212-8072-4597f22b4385" xmlns:ns4="ba895b08-f796-4204-acce-b11d769937f4" targetNamespace="http://schemas.microsoft.com/office/2006/metadata/properties" ma:root="true" ma:fieldsID="f67d12b2bba6bf1c9605a5abf410a527" ns1:_="" ns3:_="" ns4:_="">
    <xsd:import namespace="http://schemas.microsoft.com/sharepoint/v3"/>
    <xsd:import namespace="ce537f1a-68b8-4212-8072-4597f22b4385"/>
    <xsd:import namespace="ba895b08-f796-4204-acce-b11d769937f4"/>
    <xsd:element name="properties">
      <xsd:complexType>
        <xsd:sequence>
          <xsd:element name="documentManagement">
            <xsd:complexType>
              <xsd:all>
                <xsd:element ref="ns3:SharedWithUsers" minOccurs="0"/>
                <xsd:element ref="ns3:SharedWithDetails" minOccurs="0"/>
                <xsd:element ref="ns3:SharingHintHash" minOccurs="0"/>
                <xsd:element ref="ns3:LastSharedByUser" minOccurs="0"/>
                <xsd:element ref="ns3:LastSharedByTime" minOccurs="0"/>
                <xsd:element ref="ns4:MediaServiceMetadata" minOccurs="0"/>
                <xsd:element ref="ns4:MediaServiceFastMetadata" minOccurs="0"/>
                <xsd:element ref="ns4:MediaServiceEventHashCode" minOccurs="0"/>
                <xsd:element ref="ns4:MediaServiceGenerationTime" minOccurs="0"/>
                <xsd:element ref="ns4:MediaServiceDateTaken" minOccurs="0"/>
                <xsd:element ref="ns4:MediaServiceAutoTags" minOccurs="0"/>
                <xsd:element ref="ns4:MediaServiceOCR" minOccurs="0"/>
                <xsd:element ref="ns4:MediaServiceLocation" minOccurs="0"/>
                <xsd:element ref="ns1:_ip_UnifiedCompliancePolicyProperties" minOccurs="0"/>
                <xsd:element ref="ns1:_ip_UnifiedCompliancePolicyUIAction"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Unified Compliance Policy Properties" ma:hidden="true" ma:internalName="_ip_UnifiedCompliancePolicyProperties">
      <xsd:simpleType>
        <xsd:restriction base="dms:Note"/>
      </xsd:simpleType>
    </xsd:element>
    <xsd:element name="_ip_UnifiedCompliancePolicyUIAction" ma:index="2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e537f1a-68b8-4212-8072-4597f22b4385"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internalName="SharingHintHash" ma:readOnly="true">
      <xsd:simpleType>
        <xsd:restriction base="dms:Text"/>
      </xsd:simpleType>
    </xsd:element>
    <xsd:element name="LastSharedByUser" ma:index="11" nillable="true" ma:displayName="Last Shared By User" ma:description="" ma:internalName="LastSharedByUser" ma:readOnly="true">
      <xsd:simpleType>
        <xsd:restriction base="dms:Note">
          <xsd:maxLength value="255"/>
        </xsd:restriction>
      </xsd:simpleType>
    </xsd:element>
    <xsd:element name="LastSharedByTime" ma:index="12"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ba895b08-f796-4204-acce-b11d769937f4"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MediaServiceAutoKeyPoints" ma:index="23" nillable="true" ma:displayName="MediaServiceAutoKeyPoints" ma:hidden="true" ma:internalName="MediaServiceAutoKeyPoints" ma:readOnly="true">
      <xsd:simpleType>
        <xsd:restriction base="dms:Note"/>
      </xsd:simpleType>
    </xsd:element>
    <xsd:element name="MediaServiceKeyPoints" ma:index="24"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46F007-2589-4F46-A7CB-9025E6A4142D}">
  <ds:schemaRefs>
    <ds:schemaRef ds:uri="http://schemas.microsoft.com/sharepoint/v3/contenttype/forms"/>
  </ds:schemaRefs>
</ds:datastoreItem>
</file>

<file path=customXml/itemProps2.xml><?xml version="1.0" encoding="utf-8"?>
<ds:datastoreItem xmlns:ds="http://schemas.openxmlformats.org/officeDocument/2006/customXml" ds:itemID="{FEAFF3D1-5A3A-4F57-9BF5-28956B5E3BD3}">
  <ds:schemaRefs>
    <ds:schemaRef ds:uri="http://schemas.microsoft.com/sharepoint/v3"/>
    <ds:schemaRef ds:uri="http://purl.org/dc/dcmitype/"/>
    <ds:schemaRef ds:uri="http://schemas.microsoft.com/office/2006/documentManagement/types"/>
    <ds:schemaRef ds:uri="http://schemas.microsoft.com/office/2006/metadata/properties"/>
    <ds:schemaRef ds:uri="ce537f1a-68b8-4212-8072-4597f22b4385"/>
    <ds:schemaRef ds:uri="http://purl.org/dc/elements/1.1/"/>
    <ds:schemaRef ds:uri="http://schemas.microsoft.com/office/infopath/2007/PartnerControls"/>
    <ds:schemaRef ds:uri="http://schemas.openxmlformats.org/package/2006/metadata/core-properties"/>
    <ds:schemaRef ds:uri="ba895b08-f796-4204-acce-b11d769937f4"/>
    <ds:schemaRef ds:uri="http://www.w3.org/XML/1998/namespace"/>
    <ds:schemaRef ds:uri="http://purl.org/dc/terms/"/>
  </ds:schemaRefs>
</ds:datastoreItem>
</file>

<file path=customXml/itemProps3.xml><?xml version="1.0" encoding="utf-8"?>
<ds:datastoreItem xmlns:ds="http://schemas.openxmlformats.org/officeDocument/2006/customXml" ds:itemID="{D5F8408D-E3E3-4A5A-9440-5423E4B91F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ce537f1a-68b8-4212-8072-4597f22b4385"/>
    <ds:schemaRef ds:uri="ba895b08-f796-4204-acce-b11d769937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8</vt:i4>
      </vt:variant>
      <vt:variant>
        <vt:lpstr>Named Ranges</vt:lpstr>
      </vt:variant>
      <vt:variant>
        <vt:i4>11</vt:i4>
      </vt:variant>
    </vt:vector>
  </HeadingPairs>
  <TitlesOfParts>
    <vt:vector size="19" baseType="lpstr">
      <vt:lpstr>Instructions BD+C</vt:lpstr>
      <vt:lpstr>Instructions ID+C</vt:lpstr>
      <vt:lpstr>Materials</vt:lpstr>
      <vt:lpstr>Environ. Product Declarations</vt:lpstr>
      <vt:lpstr>Sourcing of Raw Materials</vt:lpstr>
      <vt:lpstr>Material Ingredients</vt:lpstr>
      <vt:lpstr>Reference</vt:lpstr>
      <vt:lpstr>Summary</vt:lpstr>
      <vt:lpstr>Materials!EPD</vt:lpstr>
      <vt:lpstr>Materials!MateialType</vt:lpstr>
      <vt:lpstr>Materials!MaterialType</vt:lpstr>
      <vt:lpstr>Materials!MaterialType1</vt:lpstr>
      <vt:lpstr>'Instructions BD+C'!Print_Area</vt:lpstr>
      <vt:lpstr>'Instructions ID+C'!Print_Area</vt:lpstr>
      <vt:lpstr>'Environ. Product Declarations'!Print_Titles</vt:lpstr>
      <vt:lpstr>'Material Ingredients'!Print_Titles</vt:lpstr>
      <vt:lpstr>Materials!Print_Titles</vt:lpstr>
      <vt:lpstr>'Sourcing of Raw Materials'!Print_Titles</vt:lpstr>
      <vt:lpstr>Materials!YesNo</vt:lpstr>
    </vt:vector>
  </TitlesOfParts>
  <Company>USGBC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USGBC</dc:creator>
  <cp:lastModifiedBy>Joshua Pasos</cp:lastModifiedBy>
  <cp:lastPrinted>2010-10-11T23:47:34Z</cp:lastPrinted>
  <dcterms:created xsi:type="dcterms:W3CDTF">2002-04-04T14:19:14Z</dcterms:created>
  <dcterms:modified xsi:type="dcterms:W3CDTF">2024-03-29T19:01:18Z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0x01010025A613617A7C5B46826CF6D217F037D7</vt:lpwstr>
  </property>
</Properties>
</file>